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.sharepoint.com/sites/NetMeteringPAC/Shared Documents/Idaho NEM/Study Supplement/Revised Appendices/"/>
    </mc:Choice>
  </mc:AlternateContent>
  <xr:revisionPtr revIDLastSave="45" documentId="13_ncr:1_{6626B1FB-04E1-4D09-8459-F8508FA4A720}" xr6:coauthVersionLast="47" xr6:coauthVersionMax="47" xr10:uidLastSave="{13C5C942-C167-4770-8697-A257ED9C2CDB}"/>
  <bookViews>
    <workbookView xWindow="31335" yWindow="3660" windowWidth="21600" windowHeight="11265" xr2:uid="{87906ABF-9D92-4984-B37C-20B71DEFED75}"/>
  </bookViews>
  <sheets>
    <sheet name="Summary" sheetId="5" r:id="rId1"/>
    <sheet name="Residential" sheetId="4" r:id="rId2"/>
    <sheet name="Small Commercial" sheetId="3" r:id="rId3"/>
    <sheet name="Large Commercial" sheetId="2" r:id="rId4"/>
    <sheet name="Irrigation" sheetId="1" r:id="rId5"/>
  </sheets>
  <definedNames>
    <definedName name="_xlnm._FilterDatabase" localSheetId="1" hidden="1">Residential!$A$4:$B$289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5" l="1"/>
  <c r="N7" i="5"/>
  <c r="N5" i="5"/>
  <c r="K7" i="5"/>
  <c r="K5" i="5"/>
  <c r="H9" i="5"/>
  <c r="H7" i="5"/>
  <c r="H5" i="5"/>
  <c r="E7" i="5"/>
  <c r="E5" i="5"/>
  <c r="B7" i="5"/>
  <c r="B5" i="5"/>
  <c r="N13" i="5" l="1"/>
  <c r="O6" i="5" s="1"/>
  <c r="K13" i="5"/>
  <c r="L8" i="5" s="1"/>
  <c r="E13" i="5"/>
  <c r="F6" i="5" s="1"/>
  <c r="B13" i="5"/>
  <c r="C8" i="5" s="1"/>
  <c r="H13" i="5"/>
  <c r="O12" i="5" l="1"/>
  <c r="O8" i="5"/>
  <c r="F8" i="5"/>
  <c r="L6" i="5"/>
  <c r="I10" i="5"/>
  <c r="I8" i="5"/>
  <c r="I6" i="5"/>
  <c r="C6" i="5"/>
  <c r="B16" i="5" l="1"/>
  <c r="B7" i="1"/>
  <c r="F6" i="2"/>
  <c r="F8" i="2" s="1"/>
  <c r="F9" i="2" s="1"/>
  <c r="H10" i="5" s="1"/>
  <c r="J10" i="5" s="1"/>
  <c r="B21" i="3"/>
  <c r="B23" i="3" s="1"/>
  <c r="B24" i="3" s="1"/>
  <c r="N8" i="5" s="1"/>
  <c r="P8" i="5" s="1"/>
  <c r="E28" i="3"/>
  <c r="E30" i="3" s="1"/>
  <c r="E31" i="3" s="1"/>
  <c r="K8" i="5" s="1"/>
  <c r="M8" i="5" s="1"/>
  <c r="H24" i="3"/>
  <c r="H26" i="3" s="1"/>
  <c r="H27" i="3" s="1"/>
  <c r="H8" i="5" s="1"/>
  <c r="J8" i="5" s="1"/>
  <c r="K17" i="3"/>
  <c r="K19" i="3" s="1"/>
  <c r="K20" i="3" s="1"/>
  <c r="E8" i="5" s="1"/>
  <c r="G8" i="5" s="1"/>
  <c r="N14" i="3"/>
  <c r="N16" i="3" s="1"/>
  <c r="N17" i="3" s="1"/>
  <c r="B8" i="5" s="1"/>
  <c r="D8" i="5" s="1"/>
  <c r="Q10" i="3"/>
  <c r="T10" i="3"/>
  <c r="T12" i="3" s="1"/>
  <c r="T13" i="3" s="1"/>
  <c r="W9" i="3"/>
  <c r="W11" i="3" s="1"/>
  <c r="W12" i="3" s="1"/>
  <c r="Z9" i="3"/>
  <c r="Z11" i="3" s="1"/>
  <c r="Z12" i="3" s="1"/>
  <c r="AC9" i="3"/>
  <c r="AC11" i="3" s="1"/>
  <c r="AC12" i="3" s="1"/>
  <c r="Q12" i="3"/>
  <c r="Q13" i="3" s="1"/>
  <c r="E220" i="4"/>
  <c r="E222" i="4" s="1"/>
  <c r="E223" i="4" s="1"/>
  <c r="K6" i="5" s="1"/>
  <c r="M6" i="5" s="1"/>
  <c r="H217" i="4"/>
  <c r="H219" i="4" s="1"/>
  <c r="H220" i="4" s="1"/>
  <c r="H6" i="5" s="1"/>
  <c r="J6" i="5" s="1"/>
  <c r="K127" i="4"/>
  <c r="K129" i="4" s="1"/>
  <c r="K130" i="4" s="1"/>
  <c r="E6" i="5" s="1"/>
  <c r="G6" i="5" s="1"/>
  <c r="N64" i="4"/>
  <c r="N66" i="4" s="1"/>
  <c r="N67" i="4" s="1"/>
  <c r="B6" i="5" s="1"/>
  <c r="D6" i="5" s="1"/>
  <c r="Q34" i="4"/>
  <c r="Q36" i="4" s="1"/>
  <c r="Q37" i="4" s="1"/>
  <c r="T26" i="4"/>
  <c r="T28" i="4" s="1"/>
  <c r="T29" i="4" s="1"/>
  <c r="W15" i="4"/>
  <c r="W17" i="4" s="1"/>
  <c r="W18" i="4" s="1"/>
  <c r="Z13" i="4"/>
  <c r="Z15" i="4" s="1"/>
  <c r="Z16" i="4" s="1"/>
  <c r="AC7" i="4"/>
  <c r="AC9" i="4" s="1"/>
  <c r="AC10" i="4" s="1"/>
  <c r="B286" i="4"/>
  <c r="B288" i="4" s="1"/>
  <c r="B289" i="4" s="1"/>
  <c r="N6" i="5" s="1"/>
  <c r="P6" i="5" s="1"/>
  <c r="E14" i="5" l="1"/>
  <c r="B14" i="5"/>
  <c r="H14" i="5"/>
  <c r="K14" i="5"/>
  <c r="B9" i="1"/>
  <c r="B10" i="1" s="1"/>
  <c r="N12" i="5" s="1"/>
  <c r="P12" i="5" s="1"/>
  <c r="N14" i="5" s="1"/>
  <c r="B15" i="5" s="1"/>
</calcChain>
</file>

<file path=xl/sharedStrings.xml><?xml version="1.0" encoding="utf-8"?>
<sst xmlns="http://schemas.openxmlformats.org/spreadsheetml/2006/main" count="1232" uniqueCount="639">
  <si>
    <t>2022-</t>
  </si>
  <si>
    <t>N/A</t>
  </si>
  <si>
    <t>2021-</t>
  </si>
  <si>
    <t>2020-</t>
  </si>
  <si>
    <t>2019-</t>
  </si>
  <si>
    <t>2018-</t>
  </si>
  <si>
    <t>2017-</t>
  </si>
  <si>
    <t>2016-</t>
  </si>
  <si>
    <t>2015-</t>
  </si>
  <si>
    <t>2014-</t>
  </si>
  <si>
    <t>2013-</t>
  </si>
  <si>
    <t>2022-  0</t>
  </si>
  <si>
    <t xml:space="preserve"> </t>
  </si>
  <si>
    <t>2021-  0</t>
  </si>
  <si>
    <t>Rate</t>
  </si>
  <si>
    <t>Total Excess kWh</t>
  </si>
  <si>
    <t>Total Compensation</t>
  </si>
  <si>
    <t>Average Compensation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</si>
  <si>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</si>
  <si>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</si>
  <si>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</si>
  <si>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</si>
  <si>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</si>
  <si>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</si>
  <si>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</si>
  <si>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</si>
  <si>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</si>
  <si>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</si>
  <si>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</si>
  <si>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</si>
  <si>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</si>
  <si>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</si>
  <si>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</si>
  <si>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Customer 16</t>
  </si>
  <si>
    <t>Customer 17</t>
  </si>
  <si>
    <t>Customer 18</t>
  </si>
  <si>
    <t>Customer 19</t>
  </si>
  <si>
    <t>Customer 20</t>
  </si>
  <si>
    <t>Customer 21</t>
  </si>
  <si>
    <t>Customer 22</t>
  </si>
  <si>
    <t>Customer 23</t>
  </si>
  <si>
    <t>Customer 24</t>
  </si>
  <si>
    <t>Customer 25</t>
  </si>
  <si>
    <t>Customer 26</t>
  </si>
  <si>
    <t>Customer 27</t>
  </si>
  <si>
    <t>Customer 28</t>
  </si>
  <si>
    <t>Customer 29</t>
  </si>
  <si>
    <t>Customer 30</t>
  </si>
  <si>
    <t>Customer 31</t>
  </si>
  <si>
    <t>Customer 32</t>
  </si>
  <si>
    <t>Customer 33</t>
  </si>
  <si>
    <t>Customer 34</t>
  </si>
  <si>
    <t>Customer 35</t>
  </si>
  <si>
    <t>Customer 36</t>
  </si>
  <si>
    <t>Customer 37</t>
  </si>
  <si>
    <t>Customer 38</t>
  </si>
  <si>
    <t>Customer 39</t>
  </si>
  <si>
    <t>Customer 40</t>
  </si>
  <si>
    <t>Customer 41</t>
  </si>
  <si>
    <t>Customer 42</t>
  </si>
  <si>
    <t>Customer 43</t>
  </si>
  <si>
    <t>Customer 44</t>
  </si>
  <si>
    <t>Customer 45</t>
  </si>
  <si>
    <t>Customer 46</t>
  </si>
  <si>
    <t>Customer 47</t>
  </si>
  <si>
    <t>Customer 48</t>
  </si>
  <si>
    <t>Customer 49</t>
  </si>
  <si>
    <t>Customer 50</t>
  </si>
  <si>
    <t>Customer 51</t>
  </si>
  <si>
    <t>Customer 52</t>
  </si>
  <si>
    <t>Customer 53</t>
  </si>
  <si>
    <t>Customer 54</t>
  </si>
  <si>
    <t>Customer 55</t>
  </si>
  <si>
    <t>Customer 56</t>
  </si>
  <si>
    <t>Customer 57</t>
  </si>
  <si>
    <t>Customer 58</t>
  </si>
  <si>
    <t>Customer 59</t>
  </si>
  <si>
    <t>Customer 60</t>
  </si>
  <si>
    <t>Customer 61</t>
  </si>
  <si>
    <t>Customer 62</t>
  </si>
  <si>
    <t>Customer 63</t>
  </si>
  <si>
    <t>Customer 64</t>
  </si>
  <si>
    <t>Customer 65</t>
  </si>
  <si>
    <t>Customer 66</t>
  </si>
  <si>
    <t>Customer 67</t>
  </si>
  <si>
    <t>Customer 68</t>
  </si>
  <si>
    <t>Customer 69</t>
  </si>
  <si>
    <t>Customer 70</t>
  </si>
  <si>
    <t>Customer 71</t>
  </si>
  <si>
    <t>Customer 72</t>
  </si>
  <si>
    <t>Customer 73</t>
  </si>
  <si>
    <t>Customer 74</t>
  </si>
  <si>
    <t>Customer 75</t>
  </si>
  <si>
    <t>Customer 76</t>
  </si>
  <si>
    <t>Customer 77</t>
  </si>
  <si>
    <t>Customer 78</t>
  </si>
  <si>
    <t>Customer 79</t>
  </si>
  <si>
    <t>Customer 80</t>
  </si>
  <si>
    <t>Customer 81</t>
  </si>
  <si>
    <t>Customer 82</t>
  </si>
  <si>
    <t>Customer 83</t>
  </si>
  <si>
    <t>Customer 84</t>
  </si>
  <si>
    <t>Customer 85</t>
  </si>
  <si>
    <t>Customer 86</t>
  </si>
  <si>
    <t>Customer 87</t>
  </si>
  <si>
    <t>Customer 88</t>
  </si>
  <si>
    <t>Customer 89</t>
  </si>
  <si>
    <t>Customer 90</t>
  </si>
  <si>
    <t>Customer 91</t>
  </si>
  <si>
    <t>Customer 92</t>
  </si>
  <si>
    <t>Customer 93</t>
  </si>
  <si>
    <t>Customer 94</t>
  </si>
  <si>
    <t>Customer 95</t>
  </si>
  <si>
    <t>Customer 96</t>
  </si>
  <si>
    <t>Customer 97</t>
  </si>
  <si>
    <t>Customer 98</t>
  </si>
  <si>
    <t>Customer 99</t>
  </si>
  <si>
    <t>Customer 100</t>
  </si>
  <si>
    <t>Customer 101</t>
  </si>
  <si>
    <t>Customer 102</t>
  </si>
  <si>
    <t>Customer 103</t>
  </si>
  <si>
    <t>Customer 104</t>
  </si>
  <si>
    <t>Customer 105</t>
  </si>
  <si>
    <t>Customer 106</t>
  </si>
  <si>
    <t>Customer 107</t>
  </si>
  <si>
    <t>Customer 108</t>
  </si>
  <si>
    <t>Customer 109</t>
  </si>
  <si>
    <t>Customer 110</t>
  </si>
  <si>
    <t>Customer 111</t>
  </si>
  <si>
    <t>Customer 112</t>
  </si>
  <si>
    <t>Customer 113</t>
  </si>
  <si>
    <t>Customer 114</t>
  </si>
  <si>
    <t>Customer 115</t>
  </si>
  <si>
    <t>Customer 116</t>
  </si>
  <si>
    <t>Customer 117</t>
  </si>
  <si>
    <t>Customer 118</t>
  </si>
  <si>
    <t>Customer 119</t>
  </si>
  <si>
    <t>Customer 120</t>
  </si>
  <si>
    <t>Customer 121</t>
  </si>
  <si>
    <t>Customer 122</t>
  </si>
  <si>
    <t>Customer 123</t>
  </si>
  <si>
    <t>Customer 124</t>
  </si>
  <si>
    <t>Customer 125</t>
  </si>
  <si>
    <t>Customer 126</t>
  </si>
  <si>
    <t>Customer 127</t>
  </si>
  <si>
    <t>Customer 128</t>
  </si>
  <si>
    <t>Customer 129</t>
  </si>
  <si>
    <t>Customer 130</t>
  </si>
  <si>
    <t>Customer 131</t>
  </si>
  <si>
    <t>Customer 132</t>
  </si>
  <si>
    <t>Customer 133</t>
  </si>
  <si>
    <t>Customer 134</t>
  </si>
  <si>
    <t>Customer 135</t>
  </si>
  <si>
    <t>Customer 136</t>
  </si>
  <si>
    <t>Customer 137</t>
  </si>
  <si>
    <t>Customer 138</t>
  </si>
  <si>
    <t>Customer 139</t>
  </si>
  <si>
    <t>Customer 140</t>
  </si>
  <si>
    <t>Customer 141</t>
  </si>
  <si>
    <t>Customer 142</t>
  </si>
  <si>
    <t>Customer 143</t>
  </si>
  <si>
    <t>Customer 144</t>
  </si>
  <si>
    <t>Customer 145</t>
  </si>
  <si>
    <t>Customer 146</t>
  </si>
  <si>
    <t>Customer 147</t>
  </si>
  <si>
    <t>Customer 148</t>
  </si>
  <si>
    <t>Customer 149</t>
  </si>
  <si>
    <t>Customer 150</t>
  </si>
  <si>
    <t>Customer 151</t>
  </si>
  <si>
    <t>Customer 152</t>
  </si>
  <si>
    <t>Customer 153</t>
  </si>
  <si>
    <t>Customer 154</t>
  </si>
  <si>
    <t>Customer 155</t>
  </si>
  <si>
    <t>Customer 156</t>
  </si>
  <si>
    <t>Customer 157</t>
  </si>
  <si>
    <t>Customer 158</t>
  </si>
  <si>
    <t>Customer 159</t>
  </si>
  <si>
    <t>Customer 160</t>
  </si>
  <si>
    <t>Customer 161</t>
  </si>
  <si>
    <t>Customer 162</t>
  </si>
  <si>
    <t>Customer 163</t>
  </si>
  <si>
    <t>Customer 164</t>
  </si>
  <si>
    <t>Customer 165</t>
  </si>
  <si>
    <t>Customer 166</t>
  </si>
  <si>
    <t>Customer 167</t>
  </si>
  <si>
    <t>Customer 168</t>
  </si>
  <si>
    <t>Customer 169</t>
  </si>
  <si>
    <t>Customer 170</t>
  </si>
  <si>
    <t>Customer 171</t>
  </si>
  <si>
    <t>Customer 172</t>
  </si>
  <si>
    <t>Customer 173</t>
  </si>
  <si>
    <t>Customer 174</t>
  </si>
  <si>
    <t>Customer 175</t>
  </si>
  <si>
    <t>Customer 176</t>
  </si>
  <si>
    <t>Customer 177</t>
  </si>
  <si>
    <t>Customer 178</t>
  </si>
  <si>
    <t>Customer 179</t>
  </si>
  <si>
    <t>Customer 180</t>
  </si>
  <si>
    <t>Customer 181</t>
  </si>
  <si>
    <t>Customer 182</t>
  </si>
  <si>
    <t>Customer 183</t>
  </si>
  <si>
    <t>Customer 184</t>
  </si>
  <si>
    <t>Customer 185</t>
  </si>
  <si>
    <t>Customer 186</t>
  </si>
  <si>
    <t>Customer 187</t>
  </si>
  <si>
    <t>Customer 188</t>
  </si>
  <si>
    <t>Customer 189</t>
  </si>
  <si>
    <t>Customer 190</t>
  </si>
  <si>
    <t>Customer 191</t>
  </si>
  <si>
    <t>Customer 192</t>
  </si>
  <si>
    <t>Customer 193</t>
  </si>
  <si>
    <t>Customer 194</t>
  </si>
  <si>
    <t>Customer 195</t>
  </si>
  <si>
    <t>Customer 196</t>
  </si>
  <si>
    <t>Customer 197</t>
  </si>
  <si>
    <t>Customer 198</t>
  </si>
  <si>
    <t>Customer 199</t>
  </si>
  <si>
    <t>Customer 200</t>
  </si>
  <si>
    <t>Customer 201</t>
  </si>
  <si>
    <t>Customer 202</t>
  </si>
  <si>
    <t>Customer 203</t>
  </si>
  <si>
    <t>Customer 204</t>
  </si>
  <si>
    <t>Customer 205</t>
  </si>
  <si>
    <t>Customer 206</t>
  </si>
  <si>
    <t>Customer 207</t>
  </si>
  <si>
    <t>Customer 208</t>
  </si>
  <si>
    <t>Customer 209</t>
  </si>
  <si>
    <t>Customer 210</t>
  </si>
  <si>
    <t>Customer 211</t>
  </si>
  <si>
    <t>Customer 212</t>
  </si>
  <si>
    <t>Customer 213</t>
  </si>
  <si>
    <t>Customer 214</t>
  </si>
  <si>
    <t>Customer 215</t>
  </si>
  <si>
    <t>Customer 216</t>
  </si>
  <si>
    <t>Customer 217</t>
  </si>
  <si>
    <t>Customer 218</t>
  </si>
  <si>
    <t>Customer 219</t>
  </si>
  <si>
    <t>Customer 220</t>
  </si>
  <si>
    <t>Customer 221</t>
  </si>
  <si>
    <t>Customer 222</t>
  </si>
  <si>
    <t>Customer 223</t>
  </si>
  <si>
    <t>Customer 224</t>
  </si>
  <si>
    <t>Customer 225</t>
  </si>
  <si>
    <t>Customer 226</t>
  </si>
  <si>
    <t>Customer 227</t>
  </si>
  <si>
    <t>Customer 228</t>
  </si>
  <si>
    <t>Customer 229</t>
  </si>
  <si>
    <t>Customer 230</t>
  </si>
  <si>
    <t>Customer 231</t>
  </si>
  <si>
    <t>Customer 232</t>
  </si>
  <si>
    <t>Customer 233</t>
  </si>
  <si>
    <t>Customer 234</t>
  </si>
  <si>
    <t>Customer 235</t>
  </si>
  <si>
    <t>Customer 236</t>
  </si>
  <si>
    <t>Customer 237</t>
  </si>
  <si>
    <t>Customer 238</t>
  </si>
  <si>
    <t>Customer 239</t>
  </si>
  <si>
    <t>Customer 240</t>
  </si>
  <si>
    <t>Customer 241</t>
  </si>
  <si>
    <t>Customer 242</t>
  </si>
  <si>
    <t>Customer 243</t>
  </si>
  <si>
    <t>Customer 244</t>
  </si>
  <si>
    <t>Customer 245</t>
  </si>
  <si>
    <t>Customer 246</t>
  </si>
  <si>
    <t>Customer 247</t>
  </si>
  <si>
    <t>Customer 248</t>
  </si>
  <si>
    <t>Customer 249</t>
  </si>
  <si>
    <t>Customer 250</t>
  </si>
  <si>
    <t>Customer 251</t>
  </si>
  <si>
    <t>Customer 252</t>
  </si>
  <si>
    <t>Customer 253</t>
  </si>
  <si>
    <t>Customer 254</t>
  </si>
  <si>
    <t>Customer 255</t>
  </si>
  <si>
    <t>Customer 256</t>
  </si>
  <si>
    <t>Customer 257</t>
  </si>
  <si>
    <t>Customer 258</t>
  </si>
  <si>
    <t>Customer 259</t>
  </si>
  <si>
    <t>Customer 260</t>
  </si>
  <si>
    <t>Customer 261</t>
  </si>
  <si>
    <t>Customer 262</t>
  </si>
  <si>
    <t>Customer 263</t>
  </si>
  <si>
    <t>Customer 264</t>
  </si>
  <si>
    <t>Customer 265</t>
  </si>
  <si>
    <t>Customer 266</t>
  </si>
  <si>
    <t>Customer 267</t>
  </si>
  <si>
    <t>Customer 268</t>
  </si>
  <si>
    <t>Customer 269</t>
  </si>
  <si>
    <t>Customer 270</t>
  </si>
  <si>
    <t>Customer 271</t>
  </si>
  <si>
    <t>Customer 272</t>
  </si>
  <si>
    <t>Customer 273</t>
  </si>
  <si>
    <t>Customer 274</t>
  </si>
  <si>
    <t>Customer 275</t>
  </si>
  <si>
    <t>Customer 276</t>
  </si>
  <si>
    <t>Customer 277</t>
  </si>
  <si>
    <t>Customer 278</t>
  </si>
  <si>
    <t>Customer 279</t>
  </si>
  <si>
    <t>Customer 280</t>
  </si>
  <si>
    <t>Customer 281</t>
  </si>
  <si>
    <t>Customer 282</t>
  </si>
  <si>
    <t>Customer 283</t>
  </si>
  <si>
    <t>Customer 284</t>
  </si>
  <si>
    <t>Customer 285</t>
  </si>
  <si>
    <t>Customer 286</t>
  </si>
  <si>
    <t>Customer 287</t>
  </si>
  <si>
    <t>Customer 288</t>
  </si>
  <si>
    <t>Customer 289</t>
  </si>
  <si>
    <t>Customer 290</t>
  </si>
  <si>
    <t>Customer 291</t>
  </si>
  <si>
    <t>Customer 292</t>
  </si>
  <si>
    <t>Customer 293</t>
  </si>
  <si>
    <t>Customer 294</t>
  </si>
  <si>
    <t>Customer 295</t>
  </si>
  <si>
    <t>Customer 296</t>
  </si>
  <si>
    <t>Customer 297</t>
  </si>
  <si>
    <t>Customer 298</t>
  </si>
  <si>
    <t>Customer 299</t>
  </si>
  <si>
    <t>Customer 300</t>
  </si>
  <si>
    <t>Customer 301</t>
  </si>
  <si>
    <t>Customer 302</t>
  </si>
  <si>
    <t>Customer 303</t>
  </si>
  <si>
    <t>Customer 304</t>
  </si>
  <si>
    <t>Customer 305</t>
  </si>
  <si>
    <t>Customer 306</t>
  </si>
  <si>
    <t>Customer 307</t>
  </si>
  <si>
    <t>Customer 308</t>
  </si>
  <si>
    <t>Customer 309</t>
  </si>
  <si>
    <t>Customer 310</t>
  </si>
  <si>
    <t>Customer 311</t>
  </si>
  <si>
    <t>Customer 312</t>
  </si>
  <si>
    <t>Customer 313</t>
  </si>
  <si>
    <t>Customer 314</t>
  </si>
  <si>
    <t>Customer 315</t>
  </si>
  <si>
    <t>Customer 316</t>
  </si>
  <si>
    <t>Customer 317</t>
  </si>
  <si>
    <t>Customer 318</t>
  </si>
  <si>
    <t>Customer 319</t>
  </si>
  <si>
    <t>Customer 320</t>
  </si>
  <si>
    <t>Customer 321</t>
  </si>
  <si>
    <t>Customer 322</t>
  </si>
  <si>
    <t>Customer 323</t>
  </si>
  <si>
    <t>Customer 324</t>
  </si>
  <si>
    <t>Customer 325</t>
  </si>
  <si>
    <t>Customer 326</t>
  </si>
  <si>
    <t>Customer 327</t>
  </si>
  <si>
    <t>Customer 328</t>
  </si>
  <si>
    <t>Customer 329</t>
  </si>
  <si>
    <t>Customer 330</t>
  </si>
  <si>
    <t>Customer 331</t>
  </si>
  <si>
    <t>Customer 332</t>
  </si>
  <si>
    <t>Customer 333</t>
  </si>
  <si>
    <t>Customer 334</t>
  </si>
  <si>
    <t>Customer 335</t>
  </si>
  <si>
    <t>Customer 336</t>
  </si>
  <si>
    <t>Customer 337</t>
  </si>
  <si>
    <t>Customer 338</t>
  </si>
  <si>
    <t>Customer 339</t>
  </si>
  <si>
    <t>Customer 340</t>
  </si>
  <si>
    <t>Customer 341</t>
  </si>
  <si>
    <t>Customer 342</t>
  </si>
  <si>
    <t>Customer 343</t>
  </si>
  <si>
    <t>Customer 344</t>
  </si>
  <si>
    <t>Customer 345</t>
  </si>
  <si>
    <t>Customer 346</t>
  </si>
  <si>
    <t>Customer 347</t>
  </si>
  <si>
    <t>Customer 348</t>
  </si>
  <si>
    <t>Customer 349</t>
  </si>
  <si>
    <t>Customer 350</t>
  </si>
  <si>
    <t>Customer 351</t>
  </si>
  <si>
    <t>Customer 352</t>
  </si>
  <si>
    <t>Customer 353</t>
  </si>
  <si>
    <t>Customer 354</t>
  </si>
  <si>
    <t>Customer 355</t>
  </si>
  <si>
    <t>Customer 356</t>
  </si>
  <si>
    <t>Customer 357</t>
  </si>
  <si>
    <t>Customer 358</t>
  </si>
  <si>
    <t>Customer 359</t>
  </si>
  <si>
    <t>Customer 360</t>
  </si>
  <si>
    <t>Customer 361</t>
  </si>
  <si>
    <t>Customer 362</t>
  </si>
  <si>
    <t>Customer 363</t>
  </si>
  <si>
    <t>Customer 364</t>
  </si>
  <si>
    <t>Customer 365</t>
  </si>
  <si>
    <t>Customer 366</t>
  </si>
  <si>
    <t>Customer 367</t>
  </si>
  <si>
    <t>Customer 368</t>
  </si>
  <si>
    <t>Customer 369</t>
  </si>
  <si>
    <t>Customer 370</t>
  </si>
  <si>
    <t>Customer 371</t>
  </si>
  <si>
    <t>Customer 372</t>
  </si>
  <si>
    <t>Customer 373</t>
  </si>
  <si>
    <t>Customer 374</t>
  </si>
  <si>
    <t>Customer 375</t>
  </si>
  <si>
    <t>Customer 376</t>
  </si>
  <si>
    <t>Customer 377</t>
  </si>
  <si>
    <t>Customer 378</t>
  </si>
  <si>
    <t>Customer 379</t>
  </si>
  <si>
    <t>Customer 380</t>
  </si>
  <si>
    <t>Customer 381</t>
  </si>
  <si>
    <t>Customer 382</t>
  </si>
  <si>
    <t>Customer 383</t>
  </si>
  <si>
    <t>Customer 384</t>
  </si>
  <si>
    <t>Customer 385</t>
  </si>
  <si>
    <t>Customer 386</t>
  </si>
  <si>
    <t>Customer 387</t>
  </si>
  <si>
    <t>Customer 388</t>
  </si>
  <si>
    <t>Customer 389</t>
  </si>
  <si>
    <t>Customer 390</t>
  </si>
  <si>
    <t>Customer 391</t>
  </si>
  <si>
    <t>Customer 392</t>
  </si>
  <si>
    <t>Customer 393</t>
  </si>
  <si>
    <t>Customer 394</t>
  </si>
  <si>
    <t>Customer 395</t>
  </si>
  <si>
    <t>Customer 396</t>
  </si>
  <si>
    <t>Customer 397</t>
  </si>
  <si>
    <t>Customer 398</t>
  </si>
  <si>
    <t>Customer 399</t>
  </si>
  <si>
    <t>Customer 400</t>
  </si>
  <si>
    <t>Customer 401</t>
  </si>
  <si>
    <t>Customer 402</t>
  </si>
  <si>
    <t>Customer 403</t>
  </si>
  <si>
    <t>Customer 404</t>
  </si>
  <si>
    <t>Customer 405</t>
  </si>
  <si>
    <t>Customer 406</t>
  </si>
  <si>
    <t>Customer 407</t>
  </si>
  <si>
    <t>Customer 408</t>
  </si>
  <si>
    <t>Customer 409</t>
  </si>
  <si>
    <t>Customer 410</t>
  </si>
  <si>
    <t>Customer 411</t>
  </si>
  <si>
    <t>Customer 412</t>
  </si>
  <si>
    <t>Customer 413</t>
  </si>
  <si>
    <t>Customer 414</t>
  </si>
  <si>
    <t>Customer 415</t>
  </si>
  <si>
    <t>Customer 416</t>
  </si>
  <si>
    <t>Customer 417</t>
  </si>
  <si>
    <t>Customer 418</t>
  </si>
  <si>
    <t>Customer 419</t>
  </si>
  <si>
    <t>Customer 420</t>
  </si>
  <si>
    <t>Customer 421</t>
  </si>
  <si>
    <t>Customer 422</t>
  </si>
  <si>
    <t>Customer 423</t>
  </si>
  <si>
    <t>Customer 424</t>
  </si>
  <si>
    <t>Customer 425</t>
  </si>
  <si>
    <t>Customer 426</t>
  </si>
  <si>
    <t>Customer 427</t>
  </si>
  <si>
    <t>Customer 428</t>
  </si>
  <si>
    <t>Customer 429</t>
  </si>
  <si>
    <t>Customer 430</t>
  </si>
  <si>
    <t>Customer 431</t>
  </si>
  <si>
    <t>Customer 432</t>
  </si>
  <si>
    <t>Customer 433</t>
  </si>
  <si>
    <t>Customer 434</t>
  </si>
  <si>
    <t>Customer 435</t>
  </si>
  <si>
    <t>Customer 436</t>
  </si>
  <si>
    <t>Customer 437</t>
  </si>
  <si>
    <t>Customer 438</t>
  </si>
  <si>
    <t>Customer 439</t>
  </si>
  <si>
    <t>Customer 440</t>
  </si>
  <si>
    <t>Customer 441</t>
  </si>
  <si>
    <t>Customer 442</t>
  </si>
  <si>
    <t>Customer 443</t>
  </si>
  <si>
    <t>Customer 444</t>
  </si>
  <si>
    <t>Customer 445</t>
  </si>
  <si>
    <t>Customer 446</t>
  </si>
  <si>
    <t>Customer 447</t>
  </si>
  <si>
    <t>Customer 448</t>
  </si>
  <si>
    <t>Customer 449</t>
  </si>
  <si>
    <t>Customer 450</t>
  </si>
  <si>
    <t>Customer 451</t>
  </si>
  <si>
    <t>Customer 452</t>
  </si>
  <si>
    <t>Customer 453</t>
  </si>
  <si>
    <t>Customer 454</t>
  </si>
  <si>
    <t>Customer 455</t>
  </si>
  <si>
    <t>Customer 456</t>
  </si>
  <si>
    <t>Customer 457</t>
  </si>
  <si>
    <t>Customer 458</t>
  </si>
  <si>
    <t>Customer 460</t>
  </si>
  <si>
    <t>Customer 459</t>
  </si>
  <si>
    <t>Customer 461</t>
  </si>
  <si>
    <t>Customer 462</t>
  </si>
  <si>
    <t>Customer 463</t>
  </si>
  <si>
    <t>Customer 464</t>
  </si>
  <si>
    <t>Customer 465</t>
  </si>
  <si>
    <t>Customer 466</t>
  </si>
  <si>
    <t>Customer 467</t>
  </si>
  <si>
    <t>Customer 468</t>
  </si>
  <si>
    <t>Customer 469</t>
  </si>
  <si>
    <t>Customer 470</t>
  </si>
  <si>
    <t>Customer 471</t>
  </si>
  <si>
    <t>Customer 472</t>
  </si>
  <si>
    <t>Customer 473</t>
  </si>
  <si>
    <t>Customer 474</t>
  </si>
  <si>
    <t>Customer 475</t>
  </si>
  <si>
    <t>Customer 476</t>
  </si>
  <si>
    <t>Customer 477</t>
  </si>
  <si>
    <t>Customer 478</t>
  </si>
  <si>
    <t>Customer 479</t>
  </si>
  <si>
    <t>Customer 480</t>
  </si>
  <si>
    <t>Customer 481</t>
  </si>
  <si>
    <t>Customer 482</t>
  </si>
  <si>
    <t>Customer 483</t>
  </si>
  <si>
    <t>Customer 484</t>
  </si>
  <si>
    <t>Customer 485</t>
  </si>
  <si>
    <t>Customer 486</t>
  </si>
  <si>
    <t>Customer 487</t>
  </si>
  <si>
    <t>Customer 488</t>
  </si>
  <si>
    <t>Customer 489</t>
  </si>
  <si>
    <t>Customer 490</t>
  </si>
  <si>
    <t>Customer 491</t>
  </si>
  <si>
    <t>Customer 492</t>
  </si>
  <si>
    <t>Customer 493</t>
  </si>
  <si>
    <t>Customer 494</t>
  </si>
  <si>
    <t>Customer 495</t>
  </si>
  <si>
    <t>Customer 496</t>
  </si>
  <si>
    <t>Customer 497</t>
  </si>
  <si>
    <t>Customer 498</t>
  </si>
  <si>
    <t>Customer 499</t>
  </si>
  <si>
    <t>Customer 500</t>
  </si>
  <si>
    <t>Customer 501</t>
  </si>
  <si>
    <t>Customer 502</t>
  </si>
  <si>
    <t>Customer 503</t>
  </si>
  <si>
    <t>Customer 504</t>
  </si>
  <si>
    <t>Customer 505</t>
  </si>
  <si>
    <t>Customer 506</t>
  </si>
  <si>
    <t>Customer 507</t>
  </si>
  <si>
    <t>Customer 508</t>
  </si>
  <si>
    <t>Customer 509</t>
  </si>
  <si>
    <t>Customer 510</t>
  </si>
  <si>
    <t>Customer 511</t>
  </si>
  <si>
    <t>Customer 512</t>
  </si>
  <si>
    <t>Customer 513</t>
  </si>
  <si>
    <t>Customer 514</t>
  </si>
  <si>
    <t>Customer 515</t>
  </si>
  <si>
    <t>Customer 516</t>
  </si>
  <si>
    <t>Customer 517</t>
  </si>
  <si>
    <t>Customer 518</t>
  </si>
  <si>
    <t>Customer 519</t>
  </si>
  <si>
    <t>Customer 520</t>
  </si>
  <si>
    <t>Customer 521</t>
  </si>
  <si>
    <t>Customer 522</t>
  </si>
  <si>
    <t>Customer 523</t>
  </si>
  <si>
    <t>Customer 524</t>
  </si>
  <si>
    <t>Customer 525</t>
  </si>
  <si>
    <t>Customer 526</t>
  </si>
  <si>
    <t>Customer 527</t>
  </si>
  <si>
    <t>Customer 528</t>
  </si>
  <si>
    <t>Customer 529</t>
  </si>
  <si>
    <t>Customer 530</t>
  </si>
  <si>
    <t>Customer 531</t>
  </si>
  <si>
    <t>Customer 532</t>
  </si>
  <si>
    <t>Customer 533</t>
  </si>
  <si>
    <t>Customer 534</t>
  </si>
  <si>
    <t>Customer 535</t>
  </si>
  <si>
    <t>Customer 536</t>
  </si>
  <si>
    <t>Customer 537</t>
  </si>
  <si>
    <t>Customer 538</t>
  </si>
  <si>
    <t>Customer 539</t>
  </si>
  <si>
    <t>Customer 540</t>
  </si>
  <si>
    <t>Customer 541</t>
  </si>
  <si>
    <t>Customer 542</t>
  </si>
  <si>
    <t>Customer 543</t>
  </si>
  <si>
    <t>Customer 544</t>
  </si>
  <si>
    <t>Customer 545</t>
  </si>
  <si>
    <t>Customer 546</t>
  </si>
  <si>
    <t>Customer 547</t>
  </si>
  <si>
    <t>Customer 548</t>
  </si>
  <si>
    <t>Customer 549</t>
  </si>
  <si>
    <t>Customer 550</t>
  </si>
  <si>
    <t>Customer 551</t>
  </si>
  <si>
    <t>Customer 552</t>
  </si>
  <si>
    <t>Customer 553</t>
  </si>
  <si>
    <t>Customer 554</t>
  </si>
  <si>
    <t>Customer 555</t>
  </si>
  <si>
    <t>Customer 556</t>
  </si>
  <si>
    <t>Customer 557</t>
  </si>
  <si>
    <t>Customer 558</t>
  </si>
  <si>
    <t>Customer 559</t>
  </si>
  <si>
    <t>Customer 560</t>
  </si>
  <si>
    <t>Customer 561</t>
  </si>
  <si>
    <t>Customer 562</t>
  </si>
  <si>
    <t>Customer 563</t>
  </si>
  <si>
    <t>Customer 564</t>
  </si>
  <si>
    <t>Customer 565</t>
  </si>
  <si>
    <t>Customer 566</t>
  </si>
  <si>
    <t>Customer 567</t>
  </si>
  <si>
    <t>Customer 568</t>
  </si>
  <si>
    <t>Customer 569</t>
  </si>
  <si>
    <t>Customer 570</t>
  </si>
  <si>
    <t>Customer 571</t>
  </si>
  <si>
    <t>Customer 572</t>
  </si>
  <si>
    <t>Customer 573</t>
  </si>
  <si>
    <t>Customer 574</t>
  </si>
  <si>
    <t>Customer 575</t>
  </si>
  <si>
    <t>Customer 576</t>
  </si>
  <si>
    <t>Customer 577</t>
  </si>
  <si>
    <t>Customer 578</t>
  </si>
  <si>
    <t>Customer 579</t>
  </si>
  <si>
    <t>Customer 580</t>
  </si>
  <si>
    <t>Customer 581</t>
  </si>
  <si>
    <t>Customer 582</t>
  </si>
  <si>
    <t>Customer 583</t>
  </si>
  <si>
    <t>Customer 584</t>
  </si>
  <si>
    <t>Customer 585</t>
  </si>
  <si>
    <t>Customer 586</t>
  </si>
  <si>
    <t>Customer 587</t>
  </si>
  <si>
    <t>Customer 588</t>
  </si>
  <si>
    <t>Customer 589</t>
  </si>
  <si>
    <t>Customer 590</t>
  </si>
  <si>
    <t>Customer 591</t>
  </si>
  <si>
    <t>Customer 592</t>
  </si>
  <si>
    <t>Customer 593</t>
  </si>
  <si>
    <t>Customer 594</t>
  </si>
  <si>
    <t>Customer 595</t>
  </si>
  <si>
    <t>Customer 596</t>
  </si>
  <si>
    <t>-</t>
  </si>
  <si>
    <t>- </t>
  </si>
  <si>
    <t>Weight</t>
  </si>
  <si>
    <t>2022 </t>
  </si>
  <si>
    <t>2021 </t>
  </si>
  <si>
    <t>2020 </t>
  </si>
  <si>
    <t>2019 </t>
  </si>
  <si>
    <t>2018 </t>
  </si>
  <si>
    <t>Year Ending </t>
  </si>
  <si>
    <t>average comp x weight</t>
  </si>
  <si>
    <t>Residential Count</t>
  </si>
  <si>
    <t>Avg Annual Compensation/Customer</t>
  </si>
  <si>
    <t>Weighted Avg Annual Compensation/Customer</t>
  </si>
  <si>
    <t>Small Commercial Count</t>
  </si>
  <si>
    <t>Large Commercial Count</t>
  </si>
  <si>
    <t>Irrigation Count</t>
  </si>
  <si>
    <t>Totals Customer Count</t>
  </si>
  <si>
    <t>Average over 5 years</t>
  </si>
  <si>
    <t>Average percentage of customers with export credits</t>
  </si>
  <si>
    <t>Summary - Weighted Average Overproduction Idaho On-Site Generation</t>
  </si>
  <si>
    <t>Residential - Average Overproduction Idaho On-Site Generation</t>
  </si>
  <si>
    <t>Small Commercial - Average Overproduction Idaho On-Site Generation</t>
  </si>
  <si>
    <t>Large Commercial - Average Overproduction Idaho On-Site Generation</t>
  </si>
  <si>
    <t>Irrigation - Average Overproduction Idaho On-Site Generation</t>
  </si>
  <si>
    <t>Appendix 11.1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</si>
</sst>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_(&quot;$&quot;* #,##0.000000000_);_(&quot;$&quot;* \(#,##0.000000000\);_(&quot;$&quot;* &quot;-&quot;??_);_(@_)"/>
    <numFmt numFmtId="165" formatCode="_(&quot;$&quot;* #,##0.00000000_);_(&quot;$&quot;* \(#,##0.0000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&quot;$&quot;#,##0.00000_);[Red]\(&quot;$&quot;#,##0.00000\)"/>
    <numFmt numFmtId="170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EBEBEB"/>
      </bottom>
      <diagonal/>
    </border>
    <border>
      <left style="medium">
        <color indexed="64"/>
      </left>
      <right style="medium">
        <color indexed="64"/>
      </right>
      <top/>
      <bottom style="thin">
        <color rgb="FFEBEBEB"/>
      </bottom>
      <diagonal/>
    </border>
    <border>
      <left style="medium">
        <color indexed="64"/>
      </left>
      <right style="medium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5" fillId="3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right" vertical="center"/>
    </xf>
    <xf numFmtId="0" fontId="3" fillId="0" borderId="6" xfId="0" applyFont="1" applyBorder="1"/>
    <xf numFmtId="49" fontId="2" fillId="2" borderId="7" xfId="0" applyNumberFormat="1" applyFont="1" applyFill="1" applyBorder="1" applyAlignment="1">
      <alignment vertical="top"/>
    </xf>
    <xf numFmtId="0" fontId="4" fillId="3" borderId="8" xfId="0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 vertical="center"/>
    </xf>
    <xf numFmtId="49" fontId="2" fillId="3" borderId="9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right" vertical="center"/>
    </xf>
    <xf numFmtId="1" fontId="4" fillId="3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top"/>
    </xf>
    <xf numFmtId="0" fontId="4" fillId="3" borderId="12" xfId="0" applyFont="1" applyFill="1" applyBorder="1" applyAlignment="1">
      <alignment vertical="center"/>
    </xf>
    <xf numFmtId="49" fontId="2" fillId="0" borderId="7" xfId="0" applyNumberFormat="1" applyFont="1" applyBorder="1" applyAlignment="1">
      <alignment vertical="top"/>
    </xf>
    <xf numFmtId="0" fontId="5" fillId="3" borderId="8" xfId="0" applyFont="1" applyFill="1" applyBorder="1" applyAlignment="1">
      <alignment vertical="center"/>
    </xf>
    <xf numFmtId="49" fontId="2" fillId="0" borderId="9" xfId="0" applyNumberFormat="1" applyFont="1" applyBorder="1" applyAlignment="1">
      <alignment vertical="top"/>
    </xf>
    <xf numFmtId="0" fontId="5" fillId="3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left" vertical="top"/>
    </xf>
    <xf numFmtId="0" fontId="5" fillId="3" borderId="10" xfId="0" applyFont="1" applyFill="1" applyBorder="1" applyAlignment="1">
      <alignment horizontal="right" vertical="center"/>
    </xf>
    <xf numFmtId="49" fontId="2" fillId="0" borderId="11" xfId="0" applyNumberFormat="1" applyFont="1" applyBorder="1" applyAlignment="1">
      <alignment vertical="top"/>
    </xf>
    <xf numFmtId="0" fontId="5" fillId="3" borderId="12" xfId="0" applyFont="1" applyFill="1" applyBorder="1" applyAlignment="1">
      <alignment vertical="center"/>
    </xf>
    <xf numFmtId="1" fontId="3" fillId="0" borderId="8" xfId="0" applyNumberFormat="1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8" xfId="0" applyFont="1" applyBorder="1"/>
    <xf numFmtId="49" fontId="2" fillId="3" borderId="11" xfId="0" applyNumberFormat="1" applyFont="1" applyFill="1" applyBorder="1" applyAlignment="1">
      <alignment vertical="top"/>
    </xf>
    <xf numFmtId="1" fontId="5" fillId="0" borderId="8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vertical="top"/>
    </xf>
    <xf numFmtId="0" fontId="3" fillId="0" borderId="14" xfId="0" applyFont="1" applyBorder="1"/>
    <xf numFmtId="0" fontId="0" fillId="0" borderId="8" xfId="0" applyBorder="1"/>
    <xf numFmtId="0" fontId="3" fillId="0" borderId="4" xfId="0" applyFont="1" applyBorder="1"/>
    <xf numFmtId="0" fontId="3" fillId="0" borderId="15" xfId="0" applyFont="1" applyBorder="1"/>
    <xf numFmtId="0" fontId="5" fillId="3" borderId="1" xfId="0" applyFont="1" applyFill="1" applyBorder="1" applyAlignment="1">
      <alignment vertical="center"/>
    </xf>
    <xf numFmtId="0" fontId="0" fillId="0" borderId="6" xfId="0" applyBorder="1"/>
    <xf numFmtId="0" fontId="0" fillId="0" borderId="4" xfId="0" applyBorder="1"/>
    <xf numFmtId="0" fontId="0" fillId="0" borderId="15" xfId="0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/>
    <xf numFmtId="49" fontId="2" fillId="0" borderId="16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vertical="top"/>
    </xf>
    <xf numFmtId="49" fontId="2" fillId="0" borderId="17" xfId="0" applyNumberFormat="1" applyFont="1" applyBorder="1" applyAlignment="1">
      <alignment vertical="top"/>
    </xf>
    <xf numFmtId="164" fontId="0" fillId="0" borderId="18" xfId="1" applyNumberFormat="1" applyFont="1" applyBorder="1"/>
    <xf numFmtId="165" fontId="0" fillId="0" borderId="18" xfId="1" applyNumberFormat="1" applyFont="1" applyBorder="1"/>
    <xf numFmtId="49" fontId="2" fillId="0" borderId="20" xfId="0" applyNumberFormat="1" applyFont="1" applyBorder="1" applyAlignment="1">
      <alignment vertical="top"/>
    </xf>
    <xf numFmtId="0" fontId="5" fillId="3" borderId="6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44" fontId="0" fillId="0" borderId="18" xfId="0" applyNumberFormat="1" applyBorder="1"/>
    <xf numFmtId="44" fontId="0" fillId="0" borderId="19" xfId="0" applyNumberFormat="1" applyBorder="1"/>
    <xf numFmtId="49" fontId="2" fillId="0" borderId="22" xfId="0" applyNumberFormat="1" applyFont="1" applyBorder="1" applyAlignment="1">
      <alignment vertical="top"/>
    </xf>
    <xf numFmtId="49" fontId="2" fillId="2" borderId="4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15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166" fontId="0" fillId="0" borderId="18" xfId="1" applyNumberFormat="1" applyFont="1" applyBorder="1"/>
    <xf numFmtId="167" fontId="0" fillId="0" borderId="18" xfId="1" applyNumberFormat="1" applyFont="1" applyBorder="1"/>
    <xf numFmtId="168" fontId="0" fillId="0" borderId="18" xfId="1" applyNumberFormat="1" applyFont="1" applyBorder="1"/>
    <xf numFmtId="0" fontId="4" fillId="3" borderId="21" xfId="0" applyFont="1" applyFill="1" applyBorder="1" applyAlignment="1">
      <alignment vertical="center"/>
    </xf>
    <xf numFmtId="1" fontId="4" fillId="3" borderId="21" xfId="0" applyNumberFormat="1" applyFont="1" applyFill="1" applyBorder="1" applyAlignment="1">
      <alignment vertical="center"/>
    </xf>
    <xf numFmtId="0" fontId="3" fillId="0" borderId="23" xfId="0" applyFont="1" applyBorder="1"/>
    <xf numFmtId="0" fontId="0" fillId="0" borderId="23" xfId="0" applyBorder="1"/>
    <xf numFmtId="169" fontId="1" fillId="0" borderId="18" xfId="0" applyNumberFormat="1" applyFont="1" applyBorder="1"/>
    <xf numFmtId="170" fontId="0" fillId="0" borderId="0" xfId="0" applyNumberFormat="1"/>
    <xf numFmtId="44" fontId="0" fillId="0" borderId="0" xfId="0" applyNumberFormat="1"/>
    <xf numFmtId="9" fontId="0" fillId="0" borderId="0" xfId="2" applyFont="1"/>
    <xf numFmtId="0" fontId="0" fillId="0" borderId="0" xfId="0"/>
    <xf numFmtId="0" fontId="7" fillId="5" borderId="24" xfId="1" applyNumberFormat="1" applyFont="1" applyFill="1" applyBorder="1" applyAlignment="1">
      <alignment wrapText="1"/>
    </xf>
    <xf numFmtId="170" fontId="7" fillId="5" borderId="29" xfId="0" applyNumberFormat="1" applyFont="1" applyFill="1" applyBorder="1" applyAlignment="1">
      <alignment wrapText="1"/>
    </xf>
    <xf numFmtId="9" fontId="7" fillId="5" borderId="29" xfId="2" applyFont="1" applyFill="1" applyBorder="1" applyAlignment="1">
      <alignment wrapText="1"/>
    </xf>
    <xf numFmtId="170" fontId="7" fillId="5" borderId="25" xfId="0" applyNumberFormat="1" applyFont="1" applyFill="1" applyBorder="1" applyAlignment="1">
      <alignment wrapText="1"/>
    </xf>
    <xf numFmtId="0" fontId="0" fillId="0" borderId="26" xfId="0" applyBorder="1"/>
    <xf numFmtId="0" fontId="0" fillId="0" borderId="0" xfId="1" applyNumberFormat="1" applyFont="1" applyBorder="1"/>
    <xf numFmtId="9" fontId="0" fillId="0" borderId="0" xfId="2" applyFont="1" applyBorder="1"/>
    <xf numFmtId="170" fontId="0" fillId="0" borderId="30" xfId="0" applyNumberFormat="1" applyBorder="1"/>
    <xf numFmtId="44" fontId="0" fillId="0" borderId="0" xfId="1" applyFont="1" applyBorder="1"/>
    <xf numFmtId="0" fontId="7" fillId="5" borderId="0" xfId="0" applyFont="1" applyFill="1"/>
    <xf numFmtId="44" fontId="7" fillId="5" borderId="0" xfId="0" applyNumberFormat="1" applyFont="1" applyFill="1"/>
    <xf numFmtId="0" fontId="7" fillId="5" borderId="0" xfId="0" applyFont="1" applyFill="1" applyAlignment="1">
      <alignment wrapText="1"/>
    </xf>
    <xf numFmtId="9" fontId="7" fillId="5" borderId="0" xfId="2" applyFont="1" applyFill="1"/>
    <xf numFmtId="0" fontId="7" fillId="5" borderId="27" xfId="0" applyFont="1" applyFill="1" applyBorder="1"/>
    <xf numFmtId="44" fontId="7" fillId="5" borderId="31" xfId="1" applyFont="1" applyFill="1" applyBorder="1"/>
    <xf numFmtId="9" fontId="7" fillId="5" borderId="31" xfId="2" applyFont="1" applyFill="1" applyBorder="1"/>
    <xf numFmtId="170" fontId="7" fillId="5" borderId="28" xfId="0" applyNumberFormat="1" applyFont="1" applyFill="1" applyBorder="1"/>
    <xf numFmtId="0" fontId="8" fillId="0" borderId="0" xfId="0" applyFont="1" applyFill="1"/>
    <xf numFmtId="0" fontId="9" fillId="0" borderId="0" xfId="0" applyFont="1"/>
    <xf numFmtId="9" fontId="9" fillId="0" borderId="0" xfId="2" applyFont="1"/>
    <xf numFmtId="0" fontId="10" fillId="4" borderId="0" xfId="0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1B593-7500-4888-BB63-258C99E4D9AB}">
  <dimension ref="A1:Q21"/>
  <sheetViews>
    <sheetView tabSelected="1" workbookViewId="0"/>
  </sheetViews>
  <sheetFormatPr defaultRowHeight="15" x14ac:dyDescent="0.25"/>
  <cols>
    <col min="1" max="1" width="47.7109375" customWidth="1"/>
    <col min="2" max="2" width="12.28515625" bestFit="1" customWidth="1"/>
    <col min="3" max="3" width="11.28515625" style="73" customWidth="1"/>
    <col min="4" max="4" width="14.5703125" customWidth="1"/>
    <col min="5" max="5" width="10.7109375" bestFit="1" customWidth="1"/>
    <col min="6" max="6" width="9.7109375" style="73" customWidth="1"/>
    <col min="7" max="7" width="13.85546875" customWidth="1"/>
    <col min="8" max="8" width="10.7109375" bestFit="1" customWidth="1"/>
    <col min="9" max="9" width="9.7109375" style="73" customWidth="1"/>
    <col min="10" max="10" width="13.42578125" customWidth="1"/>
    <col min="11" max="11" width="10.7109375" bestFit="1" customWidth="1"/>
    <col min="12" max="12" width="9.7109375" style="73" customWidth="1"/>
    <col min="13" max="13" width="14" customWidth="1"/>
    <col min="14" max="14" width="10.7109375" bestFit="1" customWidth="1"/>
    <col min="15" max="15" width="9.140625" style="73" customWidth="1"/>
    <col min="16" max="16" width="14.28515625" customWidth="1"/>
    <col min="17" max="17" width="10.7109375" bestFit="1" customWidth="1"/>
  </cols>
  <sheetData>
    <row r="1" spans="1:17" ht="15.75" x14ac:dyDescent="0.25">
      <c r="A1" s="92" t="s">
        <v>638</v>
      </c>
      <c r="B1" s="93"/>
      <c r="C1" s="94"/>
      <c r="D1" s="93"/>
      <c r="E1" s="93"/>
      <c r="F1" s="94"/>
    </row>
    <row r="2" spans="1:17" s="74" customFormat="1" ht="21" x14ac:dyDescent="0.35">
      <c r="A2" s="95" t="s">
        <v>633</v>
      </c>
      <c r="B2" s="95"/>
      <c r="C2" s="95"/>
      <c r="D2" s="95"/>
      <c r="E2" s="95"/>
      <c r="I2" s="73"/>
      <c r="L2" s="73"/>
      <c r="O2" s="73"/>
    </row>
    <row r="3" spans="1:17" s="74" customFormat="1" x14ac:dyDescent="0.25">
      <c r="A3" s="73"/>
      <c r="B3" s="73"/>
      <c r="C3" s="73"/>
      <c r="D3" s="73"/>
      <c r="E3" s="73"/>
      <c r="F3" s="73"/>
      <c r="I3" s="73"/>
      <c r="L3" s="73"/>
      <c r="O3" s="73"/>
    </row>
    <row r="4" spans="1:17" ht="27" customHeight="1" x14ac:dyDescent="0.25">
      <c r="A4" s="75" t="s">
        <v>622</v>
      </c>
      <c r="B4" s="76" t="s">
        <v>621</v>
      </c>
      <c r="C4" s="77" t="s">
        <v>616</v>
      </c>
      <c r="D4" s="76" t="s">
        <v>623</v>
      </c>
      <c r="E4" s="76" t="s">
        <v>620</v>
      </c>
      <c r="F4" s="77" t="s">
        <v>616</v>
      </c>
      <c r="G4" s="76" t="s">
        <v>623</v>
      </c>
      <c r="H4" s="76" t="s">
        <v>619</v>
      </c>
      <c r="I4" s="77" t="s">
        <v>616</v>
      </c>
      <c r="J4" s="76" t="s">
        <v>623</v>
      </c>
      <c r="K4" s="76" t="s">
        <v>618</v>
      </c>
      <c r="L4" s="77" t="s">
        <v>616</v>
      </c>
      <c r="M4" s="76" t="s">
        <v>623</v>
      </c>
      <c r="N4" s="76" t="s">
        <v>617</v>
      </c>
      <c r="O4" s="77" t="s">
        <v>616</v>
      </c>
      <c r="P4" s="78" t="s">
        <v>623</v>
      </c>
      <c r="Q4" s="71"/>
    </row>
    <row r="5" spans="1:17" x14ac:dyDescent="0.25">
      <c r="A5" s="79" t="s">
        <v>624</v>
      </c>
      <c r="B5" s="80">
        <f>Residential!N4</f>
        <v>59</v>
      </c>
      <c r="C5" s="81"/>
      <c r="D5" s="80"/>
      <c r="E5" s="80">
        <f>Residential!K4</f>
        <v>122</v>
      </c>
      <c r="F5" s="81"/>
      <c r="G5" s="80"/>
      <c r="H5" s="80">
        <f>Residential!H4</f>
        <v>212</v>
      </c>
      <c r="I5" s="81"/>
      <c r="J5" s="80"/>
      <c r="K5" s="80">
        <f>Residential!E4</f>
        <v>215</v>
      </c>
      <c r="L5" s="81"/>
      <c r="M5" s="80"/>
      <c r="N5" s="80">
        <f>Residential!B4</f>
        <v>281</v>
      </c>
      <c r="O5" s="81"/>
      <c r="P5" s="82"/>
      <c r="Q5" s="71"/>
    </row>
    <row r="6" spans="1:17" x14ac:dyDescent="0.25">
      <c r="A6" s="79" t="s">
        <v>625</v>
      </c>
      <c r="B6" s="83">
        <f>Residential!N67</f>
        <v>-276.01611267161019</v>
      </c>
      <c r="C6" s="81">
        <f>B5/$B$13</f>
        <v>0.86764705882352944</v>
      </c>
      <c r="D6" s="83">
        <f>C6*B6</f>
        <v>-239.48456834742649</v>
      </c>
      <c r="E6" s="83">
        <f>Residential!K130</f>
        <v>-209.21872874487707</v>
      </c>
      <c r="F6" s="81">
        <f>E5/$E$13</f>
        <v>0.91044776119402981</v>
      </c>
      <c r="G6" s="83">
        <f>E6*F6</f>
        <v>-190.48272318563434</v>
      </c>
      <c r="H6" s="83">
        <f>Residential!H220</f>
        <v>-196.26494107311322</v>
      </c>
      <c r="I6" s="81">
        <f>H5/$H$13</f>
        <v>0.91379310344827591</v>
      </c>
      <c r="J6" s="83">
        <f>H6*I6</f>
        <v>-179.34554960129313</v>
      </c>
      <c r="K6" s="83">
        <f>Residential!E223</f>
        <v>-207.12005876918604</v>
      </c>
      <c r="L6" s="81">
        <f>K5/$K$13</f>
        <v>0.90336134453781514</v>
      </c>
      <c r="M6" s="83">
        <f>K6*L6</f>
        <v>-187.10425477048318</v>
      </c>
      <c r="N6" s="83">
        <f>Residential!B289</f>
        <v>-200.3744905622776</v>
      </c>
      <c r="O6" s="81">
        <f>N5/$N$13</f>
        <v>0.93979933110367897</v>
      </c>
      <c r="P6" s="82">
        <f>N6*O6</f>
        <v>-188.31181220066892</v>
      </c>
      <c r="Q6" s="71"/>
    </row>
    <row r="7" spans="1:17" x14ac:dyDescent="0.25">
      <c r="A7" s="79" t="s">
        <v>627</v>
      </c>
      <c r="B7" s="80">
        <f>'Small Commercial'!N4</f>
        <v>9</v>
      </c>
      <c r="C7" s="81"/>
      <c r="D7" s="80"/>
      <c r="E7" s="80">
        <f>'Small Commercial'!K4</f>
        <v>12</v>
      </c>
      <c r="F7" s="81"/>
      <c r="G7" s="80"/>
      <c r="H7" s="80">
        <f>'Small Commercial'!H4</f>
        <v>19</v>
      </c>
      <c r="I7" s="81"/>
      <c r="J7" s="80"/>
      <c r="K7" s="80">
        <f>'Small Commercial'!E4</f>
        <v>23</v>
      </c>
      <c r="L7" s="81"/>
      <c r="M7" s="80"/>
      <c r="N7" s="80">
        <f>'Small Commercial'!B4</f>
        <v>16</v>
      </c>
      <c r="O7" s="81"/>
      <c r="P7" s="82"/>
      <c r="Q7" s="71"/>
    </row>
    <row r="8" spans="1:17" x14ac:dyDescent="0.25">
      <c r="A8" s="79" t="s">
        <v>625</v>
      </c>
      <c r="B8" s="83">
        <f>'Small Commercial'!N17</f>
        <v>-1937.7082595555557</v>
      </c>
      <c r="C8" s="81">
        <f>B7/$B$13</f>
        <v>0.13235294117647059</v>
      </c>
      <c r="D8" s="83">
        <f t="shared" ref="D8" si="0">C8*B8</f>
        <v>-256.46138729411769</v>
      </c>
      <c r="E8" s="83">
        <f>'Small Commercial'!K20</f>
        <v>-875.55899733333342</v>
      </c>
      <c r="F8" s="81">
        <f>E7/$E$13</f>
        <v>8.9552238805970144E-2</v>
      </c>
      <c r="G8" s="83">
        <f t="shared" ref="G8" si="1">E8*F8</f>
        <v>-78.408268417910449</v>
      </c>
      <c r="H8" s="83">
        <f>'Small Commercial'!H27</f>
        <v>-785.76701978947369</v>
      </c>
      <c r="I8" s="81">
        <f>H7/$H$13</f>
        <v>8.1896551724137928E-2</v>
      </c>
      <c r="J8" s="83">
        <f t="shared" ref="J8:J10" si="2">H8*I8</f>
        <v>-64.351609379310347</v>
      </c>
      <c r="K8" s="83">
        <f>'Small Commercial'!E31</f>
        <v>-499.7226852173913</v>
      </c>
      <c r="L8" s="81">
        <f>K7/$K$13</f>
        <v>9.6638655462184878E-2</v>
      </c>
      <c r="M8" s="83">
        <f t="shared" ref="M8" si="3">K8*L8</f>
        <v>-48.292528403361345</v>
      </c>
      <c r="N8" s="83">
        <f>'Small Commercial'!B24</f>
        <v>-615.27969250000001</v>
      </c>
      <c r="O8" s="81">
        <f>N7/$N$13</f>
        <v>5.3511705685618728E-2</v>
      </c>
      <c r="P8" s="82">
        <f t="shared" ref="P8:P12" si="4">N8*O8</f>
        <v>-32.924665819397994</v>
      </c>
      <c r="Q8" s="71"/>
    </row>
    <row r="9" spans="1:17" x14ac:dyDescent="0.25">
      <c r="A9" s="79" t="s">
        <v>628</v>
      </c>
      <c r="B9" s="80" t="s">
        <v>615</v>
      </c>
      <c r="C9" s="81"/>
      <c r="D9" s="80"/>
      <c r="E9" s="80" t="s">
        <v>615</v>
      </c>
      <c r="F9" s="81"/>
      <c r="G9" s="80"/>
      <c r="H9" s="80">
        <f>'Large Commercial'!F4</f>
        <v>1</v>
      </c>
      <c r="I9" s="81"/>
      <c r="J9" s="80"/>
      <c r="K9" s="80" t="s">
        <v>615</v>
      </c>
      <c r="L9" s="81"/>
      <c r="M9" s="80"/>
      <c r="N9" s="80" t="s">
        <v>615</v>
      </c>
      <c r="O9" s="81"/>
      <c r="P9" s="82"/>
      <c r="Q9" s="71"/>
    </row>
    <row r="10" spans="1:17" x14ac:dyDescent="0.25">
      <c r="A10" s="79" t="s">
        <v>625</v>
      </c>
      <c r="B10" s="83" t="s">
        <v>614</v>
      </c>
      <c r="C10" s="81"/>
      <c r="D10" s="83"/>
      <c r="E10" s="83" t="s">
        <v>614</v>
      </c>
      <c r="F10" s="81"/>
      <c r="G10" s="83"/>
      <c r="H10" s="83">
        <f>'Large Commercial'!F9</f>
        <v>-842.26559999999995</v>
      </c>
      <c r="I10" s="81">
        <f>H9/$H$13</f>
        <v>4.3103448275862068E-3</v>
      </c>
      <c r="J10" s="83">
        <f t="shared" si="2"/>
        <v>-3.630455172413793</v>
      </c>
      <c r="K10" s="83" t="s">
        <v>614</v>
      </c>
      <c r="L10" s="81"/>
      <c r="M10" s="83"/>
      <c r="N10" s="83" t="s">
        <v>614</v>
      </c>
      <c r="O10" s="81"/>
      <c r="P10" s="82"/>
      <c r="Q10" s="71"/>
    </row>
    <row r="11" spans="1:17" x14ac:dyDescent="0.25">
      <c r="A11" s="79" t="s">
        <v>629</v>
      </c>
      <c r="B11" s="80" t="s">
        <v>615</v>
      </c>
      <c r="C11" s="81"/>
      <c r="D11" s="80"/>
      <c r="E11" s="80" t="s">
        <v>615</v>
      </c>
      <c r="F11" s="81"/>
      <c r="G11" s="80"/>
      <c r="H11" s="80" t="s">
        <v>615</v>
      </c>
      <c r="I11" s="81"/>
      <c r="J11" s="80"/>
      <c r="K11" s="80" t="s">
        <v>615</v>
      </c>
      <c r="L11" s="81"/>
      <c r="M11" s="80"/>
      <c r="N11" s="80">
        <f>Irrigation!B4</f>
        <v>2</v>
      </c>
      <c r="O11" s="81"/>
      <c r="P11" s="82"/>
      <c r="Q11" s="71"/>
    </row>
    <row r="12" spans="1:17" x14ac:dyDescent="0.25">
      <c r="A12" s="79" t="s">
        <v>625</v>
      </c>
      <c r="B12" s="83" t="s">
        <v>614</v>
      </c>
      <c r="C12" s="81"/>
      <c r="D12" s="83"/>
      <c r="E12" s="83" t="s">
        <v>614</v>
      </c>
      <c r="F12" s="81"/>
      <c r="G12" s="83"/>
      <c r="H12" s="83" t="s">
        <v>614</v>
      </c>
      <c r="I12" s="81"/>
      <c r="J12" s="83"/>
      <c r="K12" s="83" t="s">
        <v>614</v>
      </c>
      <c r="L12" s="81"/>
      <c r="M12" s="83"/>
      <c r="N12" s="83">
        <f>Irrigation!B10</f>
        <v>-54.078575000000001</v>
      </c>
      <c r="O12" s="81">
        <f>N11/$N$13</f>
        <v>6.688963210702341E-3</v>
      </c>
      <c r="P12" s="82">
        <f t="shared" si="4"/>
        <v>-0.36172959866220733</v>
      </c>
      <c r="Q12" s="71"/>
    </row>
    <row r="13" spans="1:17" x14ac:dyDescent="0.25">
      <c r="A13" s="79" t="s">
        <v>630</v>
      </c>
      <c r="B13" s="80">
        <f>B5+B7</f>
        <v>68</v>
      </c>
      <c r="C13" s="81"/>
      <c r="D13" s="80"/>
      <c r="E13" s="80">
        <f>E5+E7</f>
        <v>134</v>
      </c>
      <c r="F13" s="81"/>
      <c r="G13" s="80"/>
      <c r="H13" s="80">
        <f>H5+H7+H9</f>
        <v>232</v>
      </c>
      <c r="I13" s="81"/>
      <c r="J13" s="80"/>
      <c r="K13" s="80">
        <f t="shared" ref="K13" si="5">K5+K7</f>
        <v>238</v>
      </c>
      <c r="L13" s="81"/>
      <c r="M13" s="80"/>
      <c r="N13" s="80">
        <f>N5+N7+N11</f>
        <v>299</v>
      </c>
      <c r="O13" s="81"/>
      <c r="P13" s="82"/>
      <c r="Q13" s="71"/>
    </row>
    <row r="14" spans="1:17" x14ac:dyDescent="0.25">
      <c r="A14" s="88" t="s">
        <v>626</v>
      </c>
      <c r="B14" s="89">
        <f>SUM(D6:D8)</f>
        <v>-495.94595564154417</v>
      </c>
      <c r="C14" s="90"/>
      <c r="D14" s="89"/>
      <c r="E14" s="89">
        <f t="shared" ref="E14:K14" si="6">SUM(G6:G8)</f>
        <v>-268.89099160354476</v>
      </c>
      <c r="F14" s="90"/>
      <c r="G14" s="89"/>
      <c r="H14" s="89">
        <f>SUM(J6:J11)</f>
        <v>-247.32761415301729</v>
      </c>
      <c r="I14" s="90"/>
      <c r="J14" s="89"/>
      <c r="K14" s="89">
        <f t="shared" si="6"/>
        <v>-235.39678317384454</v>
      </c>
      <c r="L14" s="90"/>
      <c r="M14" s="89"/>
      <c r="N14" s="89">
        <f>SUM(P6:P12)</f>
        <v>-221.59820761872913</v>
      </c>
      <c r="O14" s="90"/>
      <c r="P14" s="91"/>
      <c r="Q14" s="71"/>
    </row>
    <row r="15" spans="1:17" x14ac:dyDescent="0.25">
      <c r="A15" s="84" t="s">
        <v>631</v>
      </c>
      <c r="B15" s="85">
        <f>AVERAGE(B14:N14)</f>
        <v>-293.83191043813594</v>
      </c>
    </row>
    <row r="16" spans="1:17" ht="15" customHeight="1" x14ac:dyDescent="0.25">
      <c r="A16" s="86" t="s">
        <v>632</v>
      </c>
      <c r="B16" s="87">
        <f>AVERAGE(C8,F8,I8,L8,O8,)</f>
        <v>7.5658682142397043E-2</v>
      </c>
    </row>
    <row r="18" spans="2:4" x14ac:dyDescent="0.25">
      <c r="C18"/>
    </row>
    <row r="19" spans="2:4" x14ac:dyDescent="0.25">
      <c r="C19"/>
    </row>
    <row r="21" spans="2:4" x14ac:dyDescent="0.25">
      <c r="B21" s="72"/>
      <c r="C21" s="72"/>
      <c r="D21" s="72"/>
    </row>
  </sheetData>
  <mergeCells count="1"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641D2-2A7C-40FC-8657-A072BB3E6642}">
  <dimension ref="A1:AC289"/>
  <sheetViews>
    <sheetView zoomScaleNormal="100" workbookViewId="0">
      <pane ySplit="4" topLeftCell="A52" activePane="bottomLeft" state="frozen"/>
      <selection activeCell="G1" sqref="G1"/>
      <selection pane="bottomLeft" activeCell="A2" sqref="A2:F2"/>
    </sheetView>
  </sheetViews>
  <sheetFormatPr defaultRowHeight="15" x14ac:dyDescent="0.25"/>
  <cols>
    <col min="1" max="1" width="19.7109375" bestFit="1" customWidth="1"/>
    <col min="2" max="2" width="14.140625" style="1" bestFit="1" customWidth="1"/>
    <col min="4" max="4" width="19.7109375" bestFit="1" customWidth="1"/>
    <col min="5" max="5" width="14.140625" bestFit="1" customWidth="1"/>
    <col min="7" max="7" width="19.7109375" bestFit="1" customWidth="1"/>
    <col min="8" max="8" width="14.140625" bestFit="1" customWidth="1"/>
    <col min="10" max="10" width="19.7109375" bestFit="1" customWidth="1"/>
    <col min="11" max="11" width="14.140625" bestFit="1" customWidth="1"/>
    <col min="13" max="13" width="19.7109375" bestFit="1" customWidth="1"/>
    <col min="14" max="14" width="14.140625" bestFit="1" customWidth="1"/>
    <col min="16" max="16" width="19.7109375" bestFit="1" customWidth="1"/>
    <col min="17" max="17" width="14.140625" bestFit="1" customWidth="1"/>
    <col min="19" max="19" width="19.7109375" bestFit="1" customWidth="1"/>
    <col min="20" max="20" width="14.140625" bestFit="1" customWidth="1"/>
    <col min="22" max="22" width="19.7109375" bestFit="1" customWidth="1"/>
    <col min="23" max="23" width="14.140625" bestFit="1" customWidth="1"/>
    <col min="25" max="25" width="19.7109375" bestFit="1" customWidth="1"/>
    <col min="26" max="26" width="13.140625" bestFit="1" customWidth="1"/>
    <col min="28" max="28" width="16.28515625" bestFit="1" customWidth="1"/>
    <col min="29" max="29" width="14.85546875" bestFit="1" customWidth="1"/>
  </cols>
  <sheetData>
    <row r="1" spans="1:29" s="74" customFormat="1" ht="15.75" x14ac:dyDescent="0.25">
      <c r="A1" s="92" t="s">
        <v>638</v>
      </c>
      <c r="B1" s="1"/>
    </row>
    <row r="2" spans="1:29" s="74" customFormat="1" ht="21" x14ac:dyDescent="0.35">
      <c r="A2" s="95" t="s">
        <v>634</v>
      </c>
      <c r="B2" s="95"/>
      <c r="C2" s="95"/>
      <c r="D2" s="95"/>
      <c r="E2" s="95"/>
      <c r="F2" s="95"/>
    </row>
    <row r="3" spans="1:29" s="74" customFormat="1" x14ac:dyDescent="0.25">
      <c r="B3" s="1"/>
    </row>
    <row r="4" spans="1:29" s="44" customFormat="1" ht="15.75" thickBot="1" x14ac:dyDescent="0.3">
      <c r="A4" s="45" t="s">
        <v>0</v>
      </c>
      <c r="B4" s="45">
        <v>281</v>
      </c>
      <c r="D4" s="44" t="s">
        <v>2</v>
      </c>
      <c r="E4" s="44">
        <v>215</v>
      </c>
      <c r="G4" s="44" t="s">
        <v>3</v>
      </c>
      <c r="H4" s="44">
        <v>212</v>
      </c>
      <c r="J4" s="44" t="s">
        <v>4</v>
      </c>
      <c r="K4" s="44">
        <v>122</v>
      </c>
      <c r="M4" s="44" t="s">
        <v>5</v>
      </c>
      <c r="N4" s="44">
        <v>59</v>
      </c>
      <c r="P4" s="44" t="s">
        <v>6</v>
      </c>
      <c r="Q4" s="44">
        <v>29</v>
      </c>
      <c r="S4" s="44" t="s">
        <v>7</v>
      </c>
      <c r="T4" s="44">
        <v>21</v>
      </c>
      <c r="V4" s="44" t="s">
        <v>8</v>
      </c>
      <c r="W4" s="44">
        <v>10</v>
      </c>
      <c r="Y4" s="44" t="s">
        <v>9</v>
      </c>
      <c r="Z4" s="44">
        <v>8</v>
      </c>
      <c r="AB4" s="44" t="s">
        <v>10</v>
      </c>
      <c r="AC4" s="44">
        <v>2</v>
      </c>
    </row>
    <row r="5" spans="1:29" x14ac:dyDescent="0.25">
      <c r="A5" s="6" t="s">
        <v>329</v>
      </c>
      <c r="B5" s="7">
        <v>-458</v>
      </c>
      <c r="D5" s="16" t="s">
        <v>329</v>
      </c>
      <c r="E5" s="17">
        <v>-7240</v>
      </c>
      <c r="G5" s="16" t="s">
        <v>195</v>
      </c>
      <c r="H5" s="17">
        <v>-2598</v>
      </c>
      <c r="J5" s="16" t="s">
        <v>100</v>
      </c>
      <c r="K5" s="17">
        <v>-808</v>
      </c>
      <c r="M5" s="16" t="s">
        <v>44</v>
      </c>
      <c r="N5" s="37">
        <v>-332</v>
      </c>
      <c r="P5" s="16" t="s">
        <v>44</v>
      </c>
      <c r="Q5" s="37">
        <v>-737</v>
      </c>
      <c r="S5" s="16" t="s">
        <v>30</v>
      </c>
      <c r="T5" s="43">
        <v>-575</v>
      </c>
      <c r="V5" s="16" t="s">
        <v>18</v>
      </c>
      <c r="W5" s="37">
        <v>-2306</v>
      </c>
      <c r="Y5" s="16" t="s">
        <v>18</v>
      </c>
      <c r="Z5" s="37">
        <v>-2379</v>
      </c>
      <c r="AB5" s="46" t="s">
        <v>18</v>
      </c>
      <c r="AC5" s="37">
        <v>-2173</v>
      </c>
    </row>
    <row r="6" spans="1:29" ht="15.75" thickBot="1" x14ac:dyDescent="0.3">
      <c r="A6" s="8" t="s">
        <v>423</v>
      </c>
      <c r="B6" s="9">
        <v>-4438</v>
      </c>
      <c r="D6" s="18" t="s">
        <v>195</v>
      </c>
      <c r="E6" s="19">
        <v>-5287</v>
      </c>
      <c r="G6" s="18" t="s">
        <v>196</v>
      </c>
      <c r="H6" s="19">
        <v>-29</v>
      </c>
      <c r="J6" s="18" t="s">
        <v>101</v>
      </c>
      <c r="K6" s="19">
        <v>-5952</v>
      </c>
      <c r="M6" s="18" t="s">
        <v>18</v>
      </c>
      <c r="N6" s="3">
        <v>-452</v>
      </c>
      <c r="P6" s="18" t="s">
        <v>18</v>
      </c>
      <c r="Q6" s="3">
        <v>-877</v>
      </c>
      <c r="S6" s="18" t="s">
        <v>18</v>
      </c>
      <c r="T6" s="41">
        <v>-648</v>
      </c>
      <c r="V6" s="18" t="s">
        <v>20</v>
      </c>
      <c r="W6" s="3">
        <v>-1247</v>
      </c>
      <c r="Y6" s="18" t="s">
        <v>20</v>
      </c>
      <c r="Z6" s="3">
        <v>-1957</v>
      </c>
      <c r="AB6" s="56" t="s">
        <v>19</v>
      </c>
      <c r="AC6" s="52">
        <v>-2433</v>
      </c>
    </row>
    <row r="7" spans="1:29" x14ac:dyDescent="0.25">
      <c r="A7" s="8" t="s">
        <v>330</v>
      </c>
      <c r="B7" s="9">
        <v>-945</v>
      </c>
      <c r="D7" s="18" t="s">
        <v>330</v>
      </c>
      <c r="E7" s="19">
        <v>-1022</v>
      </c>
      <c r="G7" s="18" t="s">
        <v>102</v>
      </c>
      <c r="H7" s="19">
        <v>-678</v>
      </c>
      <c r="J7" s="18" t="s">
        <v>102</v>
      </c>
      <c r="K7" s="19">
        <v>-784</v>
      </c>
      <c r="M7" s="18" t="s">
        <v>63</v>
      </c>
      <c r="N7" s="3">
        <v>-3934</v>
      </c>
      <c r="P7" s="18" t="s">
        <v>26</v>
      </c>
      <c r="Q7" s="3">
        <v>-1675</v>
      </c>
      <c r="S7" s="18" t="s">
        <v>26</v>
      </c>
      <c r="T7" s="41">
        <v>-2788</v>
      </c>
      <c r="V7" s="18" t="s">
        <v>26</v>
      </c>
      <c r="W7" s="3">
        <v>-628</v>
      </c>
      <c r="Y7" s="18" t="s">
        <v>21</v>
      </c>
      <c r="Z7" s="2">
        <v>-2846</v>
      </c>
      <c r="AB7" s="57" t="s">
        <v>15</v>
      </c>
      <c r="AC7" s="53">
        <f>SUM(AC5:AC6)</f>
        <v>-4606</v>
      </c>
    </row>
    <row r="8" spans="1:29" x14ac:dyDescent="0.25">
      <c r="A8" s="8" t="s">
        <v>424</v>
      </c>
      <c r="B8" s="9">
        <v>-904</v>
      </c>
      <c r="D8" s="18" t="s">
        <v>102</v>
      </c>
      <c r="E8" s="19">
        <v>-147</v>
      </c>
      <c r="G8" s="18" t="s">
        <v>103</v>
      </c>
      <c r="H8" s="19">
        <v>-1088</v>
      </c>
      <c r="J8" s="18" t="s">
        <v>103</v>
      </c>
      <c r="K8" s="19">
        <v>-531</v>
      </c>
      <c r="M8" s="18" t="s">
        <v>64</v>
      </c>
      <c r="N8" s="3">
        <v>-18730</v>
      </c>
      <c r="P8" s="18" t="s">
        <v>21</v>
      </c>
      <c r="Q8" s="3">
        <v>-6177</v>
      </c>
      <c r="S8" s="18" t="s">
        <v>31</v>
      </c>
      <c r="T8" s="41">
        <v>-401</v>
      </c>
      <c r="V8" s="18" t="s">
        <v>21</v>
      </c>
      <c r="W8" s="2">
        <v>-4928</v>
      </c>
      <c r="Y8" s="18" t="s">
        <v>22</v>
      </c>
      <c r="Z8" s="3">
        <v>-232</v>
      </c>
      <c r="AB8" s="58" t="s">
        <v>14</v>
      </c>
      <c r="AC8" s="49">
        <v>0.101091625</v>
      </c>
    </row>
    <row r="9" spans="1:29" x14ac:dyDescent="0.25">
      <c r="A9" s="8" t="s">
        <v>103</v>
      </c>
      <c r="B9" s="9">
        <v>-432</v>
      </c>
      <c r="D9" s="18" t="s">
        <v>103</v>
      </c>
      <c r="E9" s="19">
        <v>-1225</v>
      </c>
      <c r="G9" s="18" t="s">
        <v>197</v>
      </c>
      <c r="H9" s="19">
        <v>-133</v>
      </c>
      <c r="J9" s="18" t="s">
        <v>104</v>
      </c>
      <c r="K9" s="19">
        <v>-65</v>
      </c>
      <c r="M9" s="18" t="s">
        <v>26</v>
      </c>
      <c r="N9" s="3">
        <v>-2509</v>
      </c>
      <c r="P9" s="18" t="s">
        <v>45</v>
      </c>
      <c r="Q9" s="3">
        <v>-118</v>
      </c>
      <c r="S9" s="18" t="s">
        <v>21</v>
      </c>
      <c r="T9" s="41">
        <v>-4443</v>
      </c>
      <c r="V9" s="18" t="s">
        <v>27</v>
      </c>
      <c r="W9" s="3">
        <v>-1342</v>
      </c>
      <c r="Y9" s="18" t="s">
        <v>23</v>
      </c>
      <c r="Z9" s="3">
        <v>-3271</v>
      </c>
      <c r="AB9" s="58" t="s">
        <v>16</v>
      </c>
      <c r="AC9" s="54">
        <f>AC7*AC8</f>
        <v>-465.62802475000001</v>
      </c>
    </row>
    <row r="10" spans="1:29" ht="15.75" thickBot="1" x14ac:dyDescent="0.3">
      <c r="A10" s="8" t="s">
        <v>197</v>
      </c>
      <c r="B10" s="9">
        <v>-1088</v>
      </c>
      <c r="D10" s="18" t="s">
        <v>197</v>
      </c>
      <c r="E10" s="19">
        <v>-504</v>
      </c>
      <c r="G10" s="18" t="s">
        <v>198</v>
      </c>
      <c r="H10" s="19">
        <v>-698</v>
      </c>
      <c r="J10" s="18" t="s">
        <v>105</v>
      </c>
      <c r="K10" s="19">
        <v>-46</v>
      </c>
      <c r="M10" s="18" t="s">
        <v>65</v>
      </c>
      <c r="N10" s="3">
        <v>-1708</v>
      </c>
      <c r="P10" s="18" t="s">
        <v>46</v>
      </c>
      <c r="Q10" s="3">
        <v>-2902</v>
      </c>
      <c r="S10" s="18" t="s">
        <v>32</v>
      </c>
      <c r="T10" s="41">
        <v>-1405</v>
      </c>
      <c r="V10" s="18" t="s">
        <v>23</v>
      </c>
      <c r="W10" s="3">
        <v>-5104</v>
      </c>
      <c r="Y10" s="18" t="s">
        <v>24</v>
      </c>
      <c r="Z10" s="3">
        <v>-756</v>
      </c>
      <c r="AB10" s="59" t="s">
        <v>17</v>
      </c>
      <c r="AC10" s="55">
        <f>AC9/AC4</f>
        <v>-232.814012375</v>
      </c>
    </row>
    <row r="11" spans="1:29" x14ac:dyDescent="0.25">
      <c r="A11" s="10" t="s">
        <v>331</v>
      </c>
      <c r="B11" s="9">
        <v>-8854</v>
      </c>
      <c r="D11" s="20" t="s">
        <v>331</v>
      </c>
      <c r="E11" s="21">
        <v>-138</v>
      </c>
      <c r="G11" s="18" t="s">
        <v>199</v>
      </c>
      <c r="H11" s="19">
        <v>-2247</v>
      </c>
      <c r="J11" s="18" t="s">
        <v>63</v>
      </c>
      <c r="K11" s="19">
        <v>-1183</v>
      </c>
      <c r="M11" s="18" t="s">
        <v>66</v>
      </c>
      <c r="N11" s="3">
        <v>-184</v>
      </c>
      <c r="P11" s="18" t="s">
        <v>33</v>
      </c>
      <c r="Q11" s="3">
        <v>-2604</v>
      </c>
      <c r="S11" s="18" t="s">
        <v>33</v>
      </c>
      <c r="T11" s="41">
        <v>-106</v>
      </c>
      <c r="V11" s="18" t="s">
        <v>28</v>
      </c>
      <c r="W11" s="3">
        <v>-1254</v>
      </c>
      <c r="Y11" s="18" t="s">
        <v>25</v>
      </c>
      <c r="Z11" s="3">
        <v>-4373</v>
      </c>
    </row>
    <row r="12" spans="1:29" ht="15.75" thickBot="1" x14ac:dyDescent="0.3">
      <c r="A12" s="10" t="s">
        <v>332</v>
      </c>
      <c r="B12" s="9">
        <v>-695</v>
      </c>
      <c r="D12" s="18" t="s">
        <v>332</v>
      </c>
      <c r="E12" s="19">
        <v>-3254</v>
      </c>
      <c r="G12" s="18" t="s">
        <v>200</v>
      </c>
      <c r="H12" s="19">
        <v>-6822</v>
      </c>
      <c r="J12" s="18" t="s">
        <v>64</v>
      </c>
      <c r="K12" s="19">
        <v>-20805</v>
      </c>
      <c r="M12" s="18" t="s">
        <v>67</v>
      </c>
      <c r="N12" s="3">
        <v>-7021</v>
      </c>
      <c r="P12" s="18" t="s">
        <v>47</v>
      </c>
      <c r="Q12" s="3">
        <v>-1730</v>
      </c>
      <c r="S12" s="18" t="s">
        <v>34</v>
      </c>
      <c r="T12" s="41">
        <v>-1752</v>
      </c>
      <c r="V12" s="18" t="s">
        <v>29</v>
      </c>
      <c r="W12" s="2">
        <v>-2988</v>
      </c>
      <c r="Y12" s="51" t="s">
        <v>19</v>
      </c>
      <c r="Z12" s="52">
        <v>-2298</v>
      </c>
    </row>
    <row r="13" spans="1:29" x14ac:dyDescent="0.25">
      <c r="A13" s="10" t="s">
        <v>425</v>
      </c>
      <c r="B13" s="9">
        <v>-973</v>
      </c>
      <c r="D13" s="18" t="s">
        <v>333</v>
      </c>
      <c r="E13" s="19">
        <v>-745</v>
      </c>
      <c r="G13" s="18" t="s">
        <v>201</v>
      </c>
      <c r="H13" s="19">
        <v>-1051</v>
      </c>
      <c r="J13" s="18" t="s">
        <v>26</v>
      </c>
      <c r="K13" s="19">
        <v>-964</v>
      </c>
      <c r="M13" s="18" t="s">
        <v>21</v>
      </c>
      <c r="N13" s="3">
        <v>-10491</v>
      </c>
      <c r="P13" s="18" t="s">
        <v>48</v>
      </c>
      <c r="Q13" s="3">
        <v>-283</v>
      </c>
      <c r="S13" s="18" t="s">
        <v>35</v>
      </c>
      <c r="T13" s="41">
        <v>-197</v>
      </c>
      <c r="V13" s="18" t="s">
        <v>25</v>
      </c>
      <c r="W13" s="3">
        <v>-1975</v>
      </c>
      <c r="Y13" s="57" t="s">
        <v>15</v>
      </c>
      <c r="Z13" s="53">
        <f>SUM(Z5:Z12)</f>
        <v>-18112</v>
      </c>
    </row>
    <row r="14" spans="1:29" ht="15.75" thickBot="1" x14ac:dyDescent="0.3">
      <c r="A14" s="10" t="s">
        <v>426</v>
      </c>
      <c r="B14" s="9">
        <v>-249</v>
      </c>
      <c r="D14" s="18" t="s">
        <v>200</v>
      </c>
      <c r="E14" s="19">
        <v>-825</v>
      </c>
      <c r="G14" s="18" t="s">
        <v>64</v>
      </c>
      <c r="H14" s="19">
        <v>-15223</v>
      </c>
      <c r="J14" s="18" t="s">
        <v>106</v>
      </c>
      <c r="K14" s="19">
        <v>-887</v>
      </c>
      <c r="M14" s="18" t="s">
        <v>68</v>
      </c>
      <c r="N14" s="3">
        <v>-105</v>
      </c>
      <c r="P14" s="20" t="s">
        <v>49</v>
      </c>
      <c r="Q14" s="4">
        <v>-8195</v>
      </c>
      <c r="S14" s="18" t="s">
        <v>27</v>
      </c>
      <c r="T14" s="41">
        <v>-1386</v>
      </c>
      <c r="V14" s="51" t="s">
        <v>19</v>
      </c>
      <c r="W14" s="52">
        <v>-2304</v>
      </c>
      <c r="Y14" s="58" t="s">
        <v>14</v>
      </c>
      <c r="Z14" s="50">
        <v>0.10193888</v>
      </c>
    </row>
    <row r="15" spans="1:29" x14ac:dyDescent="0.25">
      <c r="A15" s="8" t="s">
        <v>64</v>
      </c>
      <c r="B15" s="9">
        <v>-19202</v>
      </c>
      <c r="D15" s="18" t="s">
        <v>63</v>
      </c>
      <c r="E15" s="19">
        <v>-1390</v>
      </c>
      <c r="G15" s="18" t="s">
        <v>202</v>
      </c>
      <c r="H15" s="19">
        <v>-99</v>
      </c>
      <c r="J15" s="18" t="s">
        <v>107</v>
      </c>
      <c r="K15" s="19">
        <v>-1291</v>
      </c>
      <c r="M15" s="18" t="s">
        <v>69</v>
      </c>
      <c r="N15" s="3">
        <v>-55</v>
      </c>
      <c r="P15" s="18" t="s">
        <v>35</v>
      </c>
      <c r="Q15" s="3">
        <v>-357</v>
      </c>
      <c r="S15" s="18" t="s">
        <v>36</v>
      </c>
      <c r="T15" s="41">
        <v>-842</v>
      </c>
      <c r="V15" s="57" t="s">
        <v>15</v>
      </c>
      <c r="W15" s="53">
        <f>SUM(W5:W14)</f>
        <v>-24076</v>
      </c>
      <c r="Y15" s="58" t="s">
        <v>16</v>
      </c>
      <c r="Z15" s="54">
        <f>Z13*Z14</f>
        <v>-1846.31699456</v>
      </c>
    </row>
    <row r="16" spans="1:29" ht="15.75" thickBot="1" x14ac:dyDescent="0.3">
      <c r="A16" s="10" t="s">
        <v>427</v>
      </c>
      <c r="B16" s="9">
        <v>-5</v>
      </c>
      <c r="D16" s="18" t="s">
        <v>64</v>
      </c>
      <c r="E16" s="19">
        <v>-21155</v>
      </c>
      <c r="G16" s="18" t="s">
        <v>26</v>
      </c>
      <c r="H16" s="19">
        <v>-682</v>
      </c>
      <c r="J16" s="18" t="s">
        <v>67</v>
      </c>
      <c r="K16" s="19">
        <v>-7909</v>
      </c>
      <c r="M16" s="18" t="s">
        <v>70</v>
      </c>
      <c r="N16" s="2">
        <v>-101</v>
      </c>
      <c r="P16" s="18" t="s">
        <v>23</v>
      </c>
      <c r="Q16" s="3">
        <v>-3490</v>
      </c>
      <c r="S16" s="18" t="s">
        <v>37</v>
      </c>
      <c r="T16" s="41">
        <v>-36</v>
      </c>
      <c r="V16" s="58" t="s">
        <v>14</v>
      </c>
      <c r="W16" s="49">
        <v>0.101938875</v>
      </c>
      <c r="Y16" s="59" t="s">
        <v>17</v>
      </c>
      <c r="Z16" s="55">
        <f>Z15/Z4</f>
        <v>-230.78962432</v>
      </c>
    </row>
    <row r="17" spans="1:23" x14ac:dyDescent="0.25">
      <c r="A17" s="8" t="s">
        <v>334</v>
      </c>
      <c r="B17" s="9">
        <v>-1817</v>
      </c>
      <c r="D17" s="18" t="s">
        <v>334</v>
      </c>
      <c r="E17" s="19">
        <v>-4209</v>
      </c>
      <c r="G17" s="18" t="s">
        <v>107</v>
      </c>
      <c r="H17" s="19">
        <v>-1287</v>
      </c>
      <c r="J17" s="18" t="s">
        <v>108</v>
      </c>
      <c r="K17" s="19">
        <v>-946</v>
      </c>
      <c r="M17" s="18" t="s">
        <v>46</v>
      </c>
      <c r="N17" s="3">
        <v>-2191</v>
      </c>
      <c r="P17" s="18" t="s">
        <v>38</v>
      </c>
      <c r="Q17" s="3">
        <v>-821</v>
      </c>
      <c r="S17" s="18" t="s">
        <v>23</v>
      </c>
      <c r="T17" s="41">
        <v>-5674</v>
      </c>
      <c r="V17" s="58" t="s">
        <v>16</v>
      </c>
      <c r="W17" s="54">
        <f>W15*W16</f>
        <v>-2454.2803545000002</v>
      </c>
    </row>
    <row r="18" spans="1:23" ht="15.75" thickBot="1" x14ac:dyDescent="0.3">
      <c r="A18" s="10" t="s">
        <v>428</v>
      </c>
      <c r="B18" s="9">
        <v>-986</v>
      </c>
      <c r="D18" s="18" t="s">
        <v>335</v>
      </c>
      <c r="E18" s="19">
        <v>-6430</v>
      </c>
      <c r="G18" s="18" t="s">
        <v>203</v>
      </c>
      <c r="H18" s="19">
        <v>-978</v>
      </c>
      <c r="J18" s="18" t="s">
        <v>21</v>
      </c>
      <c r="K18" s="19">
        <v>-4070</v>
      </c>
      <c r="M18" s="18" t="s">
        <v>71</v>
      </c>
      <c r="N18" s="3">
        <v>-155</v>
      </c>
      <c r="P18" s="18" t="s">
        <v>50</v>
      </c>
      <c r="Q18" s="3">
        <v>-1402</v>
      </c>
      <c r="S18" s="18" t="s">
        <v>38</v>
      </c>
      <c r="T18" s="41">
        <v>-1266</v>
      </c>
      <c r="V18" s="59" t="s">
        <v>17</v>
      </c>
      <c r="W18" s="55">
        <f>W17/W4</f>
        <v>-245.42803545000001</v>
      </c>
    </row>
    <row r="19" spans="1:23" x14ac:dyDescent="0.25">
      <c r="A19" s="8" t="s">
        <v>26</v>
      </c>
      <c r="B19" s="9">
        <v>-819</v>
      </c>
      <c r="D19" s="18" t="s">
        <v>26</v>
      </c>
      <c r="E19" s="19">
        <v>-746</v>
      </c>
      <c r="G19" s="18" t="s">
        <v>204</v>
      </c>
      <c r="H19" s="19">
        <v>-1682</v>
      </c>
      <c r="J19" s="18" t="s">
        <v>109</v>
      </c>
      <c r="K19" s="19">
        <v>-2934</v>
      </c>
      <c r="M19" s="18" t="s">
        <v>72</v>
      </c>
      <c r="N19" s="3">
        <v>-3204</v>
      </c>
      <c r="P19" s="18" t="s">
        <v>51</v>
      </c>
      <c r="Q19" s="2">
        <v>-5277</v>
      </c>
      <c r="S19" s="20" t="s">
        <v>39</v>
      </c>
      <c r="T19" s="42">
        <v>-5717</v>
      </c>
    </row>
    <row r="20" spans="1:23" x14ac:dyDescent="0.25">
      <c r="A20" s="10" t="s">
        <v>429</v>
      </c>
      <c r="B20" s="9">
        <v>-4140</v>
      </c>
      <c r="D20" s="18" t="s">
        <v>336</v>
      </c>
      <c r="E20" s="19">
        <v>-1895</v>
      </c>
      <c r="G20" s="18" t="s">
        <v>67</v>
      </c>
      <c r="H20" s="19">
        <v>-7227</v>
      </c>
      <c r="J20" s="18" t="s">
        <v>110</v>
      </c>
      <c r="K20" s="19">
        <v>-325</v>
      </c>
      <c r="M20" s="18" t="s">
        <v>33</v>
      </c>
      <c r="N20" s="3">
        <v>-65</v>
      </c>
      <c r="P20" s="18" t="s">
        <v>52</v>
      </c>
      <c r="Q20" s="3">
        <v>-145</v>
      </c>
      <c r="S20" s="18" t="s">
        <v>40</v>
      </c>
      <c r="T20" s="41">
        <v>-301</v>
      </c>
    </row>
    <row r="21" spans="1:23" x14ac:dyDescent="0.25">
      <c r="A21" s="8" t="s">
        <v>430</v>
      </c>
      <c r="B21" s="9">
        <v>-314</v>
      </c>
      <c r="D21" s="18" t="s">
        <v>204</v>
      </c>
      <c r="E21" s="19">
        <v>-1572</v>
      </c>
      <c r="G21" s="18" t="s">
        <v>21</v>
      </c>
      <c r="H21" s="19">
        <v>-2555</v>
      </c>
      <c r="J21" s="18" t="s">
        <v>111</v>
      </c>
      <c r="K21" s="19">
        <v>-550</v>
      </c>
      <c r="M21" s="18" t="s">
        <v>34</v>
      </c>
      <c r="N21" s="3">
        <v>-319</v>
      </c>
      <c r="P21" s="18" t="s">
        <v>53</v>
      </c>
      <c r="Q21" s="3">
        <v>-271</v>
      </c>
      <c r="S21" s="18" t="s">
        <v>41</v>
      </c>
      <c r="T21" s="41">
        <v>-420</v>
      </c>
    </row>
    <row r="22" spans="1:23" x14ac:dyDescent="0.25">
      <c r="A22" s="8" t="s">
        <v>336</v>
      </c>
      <c r="B22" s="9">
        <v>-1705</v>
      </c>
      <c r="D22" s="18" t="s">
        <v>67</v>
      </c>
      <c r="E22" s="19">
        <v>-4684</v>
      </c>
      <c r="G22" s="18" t="s">
        <v>205</v>
      </c>
      <c r="H22" s="19">
        <v>-994</v>
      </c>
      <c r="J22" s="18" t="s">
        <v>112</v>
      </c>
      <c r="K22" s="19">
        <v>-2872</v>
      </c>
      <c r="M22" s="18" t="s">
        <v>73</v>
      </c>
      <c r="N22" s="3">
        <v>-1956</v>
      </c>
      <c r="P22" s="18" t="s">
        <v>54</v>
      </c>
      <c r="Q22" s="3">
        <v>-2184</v>
      </c>
      <c r="S22" s="18" t="s">
        <v>42</v>
      </c>
      <c r="T22" s="41">
        <v>-503</v>
      </c>
    </row>
    <row r="23" spans="1:23" x14ac:dyDescent="0.25">
      <c r="A23" s="10" t="s">
        <v>67</v>
      </c>
      <c r="B23" s="9">
        <v>-3339</v>
      </c>
      <c r="D23" s="18" t="s">
        <v>337</v>
      </c>
      <c r="E23" s="19">
        <v>-584</v>
      </c>
      <c r="G23" s="18" t="s">
        <v>109</v>
      </c>
      <c r="H23" s="19">
        <v>-2079</v>
      </c>
      <c r="J23" s="18" t="s">
        <v>113</v>
      </c>
      <c r="K23" s="19">
        <v>-1084</v>
      </c>
      <c r="M23" s="18" t="s">
        <v>74</v>
      </c>
      <c r="N23" s="3">
        <v>-1667</v>
      </c>
      <c r="P23" s="18" t="s">
        <v>55</v>
      </c>
      <c r="Q23" s="3">
        <v>-175</v>
      </c>
      <c r="S23" s="18" t="s">
        <v>25</v>
      </c>
      <c r="T23" s="41">
        <v>-2490</v>
      </c>
    </row>
    <row r="24" spans="1:23" x14ac:dyDescent="0.25">
      <c r="A24" s="10" t="s">
        <v>431</v>
      </c>
      <c r="B24" s="9">
        <v>-3689</v>
      </c>
      <c r="D24" s="18" t="s">
        <v>338</v>
      </c>
      <c r="E24" s="19">
        <v>-15429</v>
      </c>
      <c r="G24" s="18" t="s">
        <v>206</v>
      </c>
      <c r="H24" s="19">
        <v>-2577</v>
      </c>
      <c r="J24" s="18" t="s">
        <v>114</v>
      </c>
      <c r="K24" s="19">
        <v>-315</v>
      </c>
      <c r="M24" s="18" t="s">
        <v>75</v>
      </c>
      <c r="N24" s="3">
        <v>-237</v>
      </c>
      <c r="P24" s="18" t="s">
        <v>56</v>
      </c>
      <c r="Q24" s="3">
        <v>-1298</v>
      </c>
      <c r="S24" s="18" t="s">
        <v>19</v>
      </c>
      <c r="T24" s="41">
        <v>-2410</v>
      </c>
    </row>
    <row r="25" spans="1:23" ht="15.75" thickBot="1" x14ac:dyDescent="0.3">
      <c r="A25" s="10" t="s">
        <v>432</v>
      </c>
      <c r="B25" s="9">
        <v>-16</v>
      </c>
      <c r="D25" s="18" t="s">
        <v>339</v>
      </c>
      <c r="E25" s="19">
        <v>-3739</v>
      </c>
      <c r="G25" s="18" t="s">
        <v>207</v>
      </c>
      <c r="H25" s="19">
        <v>-5343</v>
      </c>
      <c r="J25" s="18" t="s">
        <v>115</v>
      </c>
      <c r="K25" s="19">
        <v>-364</v>
      </c>
      <c r="M25" s="18" t="s">
        <v>76</v>
      </c>
      <c r="N25" s="3">
        <v>-2011</v>
      </c>
      <c r="P25" s="18" t="s">
        <v>57</v>
      </c>
      <c r="Q25" s="3">
        <v>-659</v>
      </c>
      <c r="S25" s="51" t="s">
        <v>43</v>
      </c>
      <c r="T25" s="60">
        <v>-4587</v>
      </c>
    </row>
    <row r="26" spans="1:23" x14ac:dyDescent="0.25">
      <c r="A26" s="8" t="s">
        <v>433</v>
      </c>
      <c r="B26" s="9">
        <v>-294</v>
      </c>
      <c r="D26" s="18" t="s">
        <v>340</v>
      </c>
      <c r="E26" s="19">
        <v>-263</v>
      </c>
      <c r="G26" s="18" t="s">
        <v>208</v>
      </c>
      <c r="H26" s="19">
        <v>-768</v>
      </c>
      <c r="J26" s="18" t="s">
        <v>116</v>
      </c>
      <c r="K26" s="19">
        <v>-59</v>
      </c>
      <c r="M26" s="18" t="s">
        <v>77</v>
      </c>
      <c r="N26" s="3">
        <v>-228</v>
      </c>
      <c r="P26" s="18" t="s">
        <v>25</v>
      </c>
      <c r="Q26" s="3">
        <v>-1267</v>
      </c>
      <c r="S26" s="57" t="s">
        <v>15</v>
      </c>
      <c r="T26" s="61">
        <f>SUM(T5:T25)</f>
        <v>-37947</v>
      </c>
    </row>
    <row r="27" spans="1:23" x14ac:dyDescent="0.25">
      <c r="A27" s="10" t="s">
        <v>434</v>
      </c>
      <c r="B27" s="9">
        <v>-482</v>
      </c>
      <c r="D27" s="18" t="s">
        <v>341</v>
      </c>
      <c r="E27" s="19">
        <v>-35</v>
      </c>
      <c r="G27" s="18" t="s">
        <v>209</v>
      </c>
      <c r="H27" s="19">
        <v>-630</v>
      </c>
      <c r="J27" s="18" t="s">
        <v>117</v>
      </c>
      <c r="K27" s="19">
        <v>-2450</v>
      </c>
      <c r="M27" s="18" t="s">
        <v>48</v>
      </c>
      <c r="N27" s="3">
        <v>-856</v>
      </c>
      <c r="P27" s="18" t="s">
        <v>19</v>
      </c>
      <c r="Q27" s="3">
        <v>-1550</v>
      </c>
      <c r="S27" s="58" t="s">
        <v>14</v>
      </c>
      <c r="T27" s="49">
        <v>0.104813875</v>
      </c>
    </row>
    <row r="28" spans="1:23" x14ac:dyDescent="0.25">
      <c r="A28" s="8" t="s">
        <v>435</v>
      </c>
      <c r="B28" s="9">
        <v>-812</v>
      </c>
      <c r="D28" s="18" t="s">
        <v>342</v>
      </c>
      <c r="E28" s="19">
        <v>-2806</v>
      </c>
      <c r="G28" s="18" t="s">
        <v>111</v>
      </c>
      <c r="H28" s="19">
        <v>-1256</v>
      </c>
      <c r="J28" s="18" t="s">
        <v>70</v>
      </c>
      <c r="K28" s="19">
        <v>-191</v>
      </c>
      <c r="M28" s="18" t="s">
        <v>78</v>
      </c>
      <c r="N28" s="3">
        <v>-186</v>
      </c>
      <c r="P28" s="18" t="s">
        <v>58</v>
      </c>
      <c r="Q28" s="3">
        <v>-137</v>
      </c>
      <c r="S28" s="58" t="s">
        <v>16</v>
      </c>
      <c r="T28" s="54">
        <f>T26*T27</f>
        <v>-3977.372114625</v>
      </c>
    </row>
    <row r="29" spans="1:23" ht="15.75" thickBot="1" x14ac:dyDescent="0.3">
      <c r="A29" s="8" t="s">
        <v>338</v>
      </c>
      <c r="B29" s="9">
        <v>-12768</v>
      </c>
      <c r="D29" s="18" t="s">
        <v>206</v>
      </c>
      <c r="E29" s="19">
        <v>-1094</v>
      </c>
      <c r="G29" s="18" t="s">
        <v>210</v>
      </c>
      <c r="H29" s="19">
        <v>-571</v>
      </c>
      <c r="J29" s="18" t="s">
        <v>46</v>
      </c>
      <c r="K29" s="19">
        <v>-739</v>
      </c>
      <c r="M29" s="18" t="s">
        <v>79</v>
      </c>
      <c r="N29" s="3">
        <v>-10019</v>
      </c>
      <c r="P29" s="18" t="s">
        <v>59</v>
      </c>
      <c r="Q29" s="3">
        <v>-3757</v>
      </c>
      <c r="S29" s="59" t="s">
        <v>17</v>
      </c>
      <c r="T29" s="55">
        <f>T28/T4</f>
        <v>-189.39867212499999</v>
      </c>
    </row>
    <row r="30" spans="1:23" x14ac:dyDescent="0.25">
      <c r="A30" s="8" t="s">
        <v>436</v>
      </c>
      <c r="B30" s="9">
        <v>-2550</v>
      </c>
      <c r="D30" s="18" t="s">
        <v>207</v>
      </c>
      <c r="E30" s="19">
        <v>-2233</v>
      </c>
      <c r="G30" s="18" t="s">
        <v>211</v>
      </c>
      <c r="H30" s="19">
        <v>-1515</v>
      </c>
      <c r="J30" s="18" t="s">
        <v>118</v>
      </c>
      <c r="K30" s="19">
        <v>-1668</v>
      </c>
      <c r="M30" s="18" t="s">
        <v>80</v>
      </c>
      <c r="N30" s="3">
        <v>-2196</v>
      </c>
      <c r="P30" s="18" t="s">
        <v>43</v>
      </c>
      <c r="Q30" s="3">
        <v>-67</v>
      </c>
    </row>
    <row r="31" spans="1:23" x14ac:dyDescent="0.25">
      <c r="A31" s="10" t="s">
        <v>437</v>
      </c>
      <c r="B31" s="9">
        <v>-573</v>
      </c>
      <c r="D31" s="18" t="s">
        <v>111</v>
      </c>
      <c r="E31" s="19">
        <v>-665</v>
      </c>
      <c r="G31" s="18" t="s">
        <v>112</v>
      </c>
      <c r="H31" s="19">
        <v>-3371</v>
      </c>
      <c r="J31" s="18" t="s">
        <v>119</v>
      </c>
      <c r="K31" s="19">
        <v>-288</v>
      </c>
      <c r="M31" s="18" t="s">
        <v>35</v>
      </c>
      <c r="N31" s="3">
        <v>-502</v>
      </c>
      <c r="P31" s="18" t="s">
        <v>60</v>
      </c>
      <c r="Q31" s="3">
        <v>-299</v>
      </c>
    </row>
    <row r="32" spans="1:23" x14ac:dyDescent="0.25">
      <c r="A32" s="10" t="s">
        <v>438</v>
      </c>
      <c r="B32" s="9">
        <v>-5388</v>
      </c>
      <c r="D32" s="18" t="s">
        <v>211</v>
      </c>
      <c r="E32" s="19">
        <v>-1644</v>
      </c>
      <c r="G32" s="18" t="s">
        <v>212</v>
      </c>
      <c r="H32" s="19">
        <v>-1488</v>
      </c>
      <c r="J32" s="18" t="s">
        <v>120</v>
      </c>
      <c r="K32" s="19">
        <v>-1026</v>
      </c>
      <c r="M32" s="18" t="s">
        <v>81</v>
      </c>
      <c r="N32" s="3">
        <v>-1406</v>
      </c>
      <c r="P32" s="18" t="s">
        <v>61</v>
      </c>
      <c r="Q32" s="3">
        <v>-174</v>
      </c>
    </row>
    <row r="33" spans="1:17" ht="15.75" thickBot="1" x14ac:dyDescent="0.3">
      <c r="A33" s="10" t="s">
        <v>342</v>
      </c>
      <c r="B33" s="9">
        <v>-5131</v>
      </c>
      <c r="D33" s="18" t="s">
        <v>112</v>
      </c>
      <c r="E33" s="19">
        <v>-2333</v>
      </c>
      <c r="G33" s="18" t="s">
        <v>213</v>
      </c>
      <c r="H33" s="19">
        <v>-1066</v>
      </c>
      <c r="J33" s="18" t="s">
        <v>33</v>
      </c>
      <c r="K33" s="19">
        <v>-1591</v>
      </c>
      <c r="M33" s="18" t="s">
        <v>82</v>
      </c>
      <c r="N33" s="3">
        <v>-4880</v>
      </c>
      <c r="P33" s="51" t="s">
        <v>62</v>
      </c>
      <c r="Q33" s="52">
        <v>-86</v>
      </c>
    </row>
    <row r="34" spans="1:17" x14ac:dyDescent="0.25">
      <c r="A34" s="10" t="s">
        <v>439</v>
      </c>
      <c r="B34" s="9">
        <v>-125</v>
      </c>
      <c r="D34" s="18" t="s">
        <v>343</v>
      </c>
      <c r="E34" s="19">
        <v>-2512</v>
      </c>
      <c r="G34" s="18" t="s">
        <v>214</v>
      </c>
      <c r="H34" s="19">
        <v>-1357</v>
      </c>
      <c r="J34" s="18" t="s">
        <v>121</v>
      </c>
      <c r="K34" s="19">
        <v>-196</v>
      </c>
      <c r="M34" s="18" t="s">
        <v>83</v>
      </c>
      <c r="N34" s="3">
        <v>-6375</v>
      </c>
      <c r="P34" s="57" t="s">
        <v>15</v>
      </c>
      <c r="Q34" s="53">
        <f>SUM(Q5:Q33)</f>
        <v>-48714</v>
      </c>
    </row>
    <row r="35" spans="1:17" x14ac:dyDescent="0.25">
      <c r="A35" s="8" t="s">
        <v>440</v>
      </c>
      <c r="B35" s="9">
        <v>-1544</v>
      </c>
      <c r="D35" s="18" t="s">
        <v>344</v>
      </c>
      <c r="E35" s="19">
        <v>-832</v>
      </c>
      <c r="G35" s="18" t="s">
        <v>215</v>
      </c>
      <c r="H35" s="19">
        <v>-624</v>
      </c>
      <c r="J35" s="18" t="s">
        <v>122</v>
      </c>
      <c r="K35" s="19">
        <v>-1155</v>
      </c>
      <c r="M35" s="18" t="s">
        <v>23</v>
      </c>
      <c r="N35" s="3">
        <v>-1769</v>
      </c>
      <c r="P35" s="58" t="s">
        <v>14</v>
      </c>
      <c r="Q35" s="49">
        <v>0.104495875</v>
      </c>
    </row>
    <row r="36" spans="1:17" x14ac:dyDescent="0.25">
      <c r="A36" s="8" t="s">
        <v>208</v>
      </c>
      <c r="B36" s="9">
        <v>-323</v>
      </c>
      <c r="D36" s="18" t="s">
        <v>212</v>
      </c>
      <c r="E36" s="19">
        <v>-14</v>
      </c>
      <c r="G36" s="18" t="s">
        <v>216</v>
      </c>
      <c r="H36" s="19">
        <v>-2710</v>
      </c>
      <c r="J36" s="18" t="s">
        <v>123</v>
      </c>
      <c r="K36" s="19">
        <v>-1533</v>
      </c>
      <c r="M36" s="18" t="s">
        <v>84</v>
      </c>
      <c r="N36" s="3">
        <v>-352</v>
      </c>
      <c r="P36" s="58" t="s">
        <v>16</v>
      </c>
      <c r="Q36" s="54">
        <f>Q34*Q35</f>
        <v>-5090.4120547499997</v>
      </c>
    </row>
    <row r="37" spans="1:17" ht="15.75" thickBot="1" x14ac:dyDescent="0.3">
      <c r="A37" s="8" t="s">
        <v>441</v>
      </c>
      <c r="B37" s="9">
        <v>-1415</v>
      </c>
      <c r="D37" s="18" t="s">
        <v>345</v>
      </c>
      <c r="E37" s="19">
        <v>-1085</v>
      </c>
      <c r="G37" s="18" t="s">
        <v>217</v>
      </c>
      <c r="H37" s="19">
        <v>-567</v>
      </c>
      <c r="J37" s="18" t="s">
        <v>73</v>
      </c>
      <c r="K37" s="19">
        <v>-358</v>
      </c>
      <c r="M37" s="18" t="s">
        <v>38</v>
      </c>
      <c r="N37" s="3">
        <v>-717</v>
      </c>
      <c r="P37" s="59" t="s">
        <v>17</v>
      </c>
      <c r="Q37" s="55">
        <f>Q36/Q4</f>
        <v>-175.5314501637931</v>
      </c>
    </row>
    <row r="38" spans="1:17" x14ac:dyDescent="0.25">
      <c r="A38" s="8" t="s">
        <v>442</v>
      </c>
      <c r="B38" s="9">
        <v>-2124</v>
      </c>
      <c r="D38" s="18" t="s">
        <v>219</v>
      </c>
      <c r="E38" s="19">
        <v>-1666</v>
      </c>
      <c r="G38" s="18" t="s">
        <v>218</v>
      </c>
      <c r="H38" s="19">
        <v>-1854</v>
      </c>
      <c r="J38" s="18" t="s">
        <v>74</v>
      </c>
      <c r="K38" s="19">
        <v>-2412</v>
      </c>
      <c r="M38" s="18" t="s">
        <v>85</v>
      </c>
      <c r="N38" s="3">
        <v>-299</v>
      </c>
    </row>
    <row r="39" spans="1:17" x14ac:dyDescent="0.25">
      <c r="A39" s="10" t="s">
        <v>209</v>
      </c>
      <c r="B39" s="9">
        <v>-446</v>
      </c>
      <c r="D39" s="18" t="s">
        <v>220</v>
      </c>
      <c r="E39" s="19">
        <v>-530</v>
      </c>
      <c r="G39" s="18" t="s">
        <v>219</v>
      </c>
      <c r="H39" s="19">
        <v>-1794</v>
      </c>
      <c r="J39" s="18" t="s">
        <v>124</v>
      </c>
      <c r="K39" s="19">
        <v>-372</v>
      </c>
      <c r="M39" s="18" t="s">
        <v>86</v>
      </c>
      <c r="N39" s="2">
        <v>-2316</v>
      </c>
    </row>
    <row r="40" spans="1:17" x14ac:dyDescent="0.25">
      <c r="A40" s="8" t="s">
        <v>443</v>
      </c>
      <c r="B40" s="9">
        <v>-487</v>
      </c>
      <c r="D40" s="18" t="s">
        <v>221</v>
      </c>
      <c r="E40" s="19">
        <v>-2050</v>
      </c>
      <c r="G40" s="18" t="s">
        <v>220</v>
      </c>
      <c r="H40" s="19">
        <v>-1111</v>
      </c>
      <c r="J40" s="18" t="s">
        <v>125</v>
      </c>
      <c r="K40" s="19">
        <v>-8291</v>
      </c>
      <c r="M40" s="18" t="s">
        <v>87</v>
      </c>
      <c r="N40" s="3">
        <v>-13</v>
      </c>
    </row>
    <row r="41" spans="1:17" x14ac:dyDescent="0.25">
      <c r="A41" s="10" t="s">
        <v>111</v>
      </c>
      <c r="B41" s="9">
        <v>-397</v>
      </c>
      <c r="D41" s="18" t="s">
        <v>222</v>
      </c>
      <c r="E41" s="19">
        <v>-1116</v>
      </c>
      <c r="G41" s="18" t="s">
        <v>221</v>
      </c>
      <c r="H41" s="19">
        <v>-1398</v>
      </c>
      <c r="J41" s="18" t="s">
        <v>78</v>
      </c>
      <c r="K41" s="19">
        <v>-1976</v>
      </c>
      <c r="M41" s="18" t="s">
        <v>88</v>
      </c>
      <c r="N41" s="3">
        <v>-6405</v>
      </c>
    </row>
    <row r="42" spans="1:17" x14ac:dyDescent="0.25">
      <c r="A42" s="10" t="s">
        <v>444</v>
      </c>
      <c r="B42" s="9">
        <v>-184</v>
      </c>
      <c r="D42" s="18" t="s">
        <v>223</v>
      </c>
      <c r="E42" s="19">
        <v>-186</v>
      </c>
      <c r="G42" s="18" t="s">
        <v>222</v>
      </c>
      <c r="H42" s="19">
        <v>-2182</v>
      </c>
      <c r="J42" s="18" t="s">
        <v>126</v>
      </c>
      <c r="K42" s="19">
        <v>-16808</v>
      </c>
      <c r="M42" s="18" t="s">
        <v>51</v>
      </c>
      <c r="N42" s="3">
        <v>-3378</v>
      </c>
    </row>
    <row r="43" spans="1:17" x14ac:dyDescent="0.25">
      <c r="A43" s="10" t="s">
        <v>211</v>
      </c>
      <c r="B43" s="9">
        <v>-1401</v>
      </c>
      <c r="D43" s="18" t="s">
        <v>224</v>
      </c>
      <c r="E43" s="19">
        <v>-1730</v>
      </c>
      <c r="G43" s="18" t="s">
        <v>223</v>
      </c>
      <c r="H43" s="19">
        <v>-5794</v>
      </c>
      <c r="J43" s="18" t="s">
        <v>35</v>
      </c>
      <c r="K43" s="19">
        <v>-17</v>
      </c>
      <c r="M43" s="18" t="s">
        <v>52</v>
      </c>
      <c r="N43" s="3">
        <v>-755</v>
      </c>
    </row>
    <row r="44" spans="1:17" x14ac:dyDescent="0.25">
      <c r="A44" s="10" t="s">
        <v>112</v>
      </c>
      <c r="B44" s="9">
        <v>-2028</v>
      </c>
      <c r="D44" s="18" t="s">
        <v>346</v>
      </c>
      <c r="E44" s="19">
        <v>-359</v>
      </c>
      <c r="G44" s="18" t="s">
        <v>224</v>
      </c>
      <c r="H44" s="19">
        <v>-1950</v>
      </c>
      <c r="J44" s="18" t="s">
        <v>127</v>
      </c>
      <c r="K44" s="19">
        <v>-509</v>
      </c>
      <c r="M44" s="18" t="s">
        <v>89</v>
      </c>
      <c r="N44" s="3">
        <v>-4925</v>
      </c>
    </row>
    <row r="45" spans="1:17" x14ac:dyDescent="0.25">
      <c r="A45" s="10" t="s">
        <v>445</v>
      </c>
      <c r="B45" s="9">
        <v>-1508</v>
      </c>
      <c r="D45" s="18" t="s">
        <v>225</v>
      </c>
      <c r="E45" s="19">
        <v>-570</v>
      </c>
      <c r="G45" s="18" t="s">
        <v>225</v>
      </c>
      <c r="H45" s="19">
        <v>-1735</v>
      </c>
      <c r="J45" s="18" t="s">
        <v>128</v>
      </c>
      <c r="K45" s="19">
        <v>-672</v>
      </c>
      <c r="M45" s="18" t="s">
        <v>90</v>
      </c>
      <c r="N45" s="3">
        <v>-1019</v>
      </c>
    </row>
    <row r="46" spans="1:17" x14ac:dyDescent="0.25">
      <c r="A46" s="10" t="s">
        <v>446</v>
      </c>
      <c r="B46" s="9">
        <v>-3088</v>
      </c>
      <c r="D46" s="18" t="s">
        <v>347</v>
      </c>
      <c r="E46" s="19">
        <v>-198</v>
      </c>
      <c r="G46" s="18" t="s">
        <v>114</v>
      </c>
      <c r="H46" s="19">
        <v>-165</v>
      </c>
      <c r="J46" s="18" t="s">
        <v>129</v>
      </c>
      <c r="K46" s="19">
        <v>-1604</v>
      </c>
      <c r="M46" s="18" t="s">
        <v>91</v>
      </c>
      <c r="N46" s="2">
        <v>-3510</v>
      </c>
    </row>
    <row r="47" spans="1:17" x14ac:dyDescent="0.25">
      <c r="A47" s="8" t="s">
        <v>447</v>
      </c>
      <c r="B47" s="9">
        <v>-3927</v>
      </c>
      <c r="D47" s="18" t="s">
        <v>227</v>
      </c>
      <c r="E47" s="19">
        <v>-112</v>
      </c>
      <c r="G47" s="18" t="s">
        <v>115</v>
      </c>
      <c r="H47" s="19">
        <v>-201</v>
      </c>
      <c r="J47" s="18" t="s">
        <v>130</v>
      </c>
      <c r="K47" s="19">
        <v>-191</v>
      </c>
      <c r="M47" s="18" t="s">
        <v>54</v>
      </c>
      <c r="N47" s="3">
        <v>-7155</v>
      </c>
    </row>
    <row r="48" spans="1:17" x14ac:dyDescent="0.25">
      <c r="A48" s="10" t="s">
        <v>448</v>
      </c>
      <c r="B48" s="9">
        <v>-1621</v>
      </c>
      <c r="D48" s="18" t="s">
        <v>46</v>
      </c>
      <c r="E48" s="19">
        <v>-1643</v>
      </c>
      <c r="G48" s="18" t="s">
        <v>116</v>
      </c>
      <c r="H48" s="19">
        <v>-44</v>
      </c>
      <c r="J48" s="18" t="s">
        <v>131</v>
      </c>
      <c r="K48" s="19">
        <v>-2586</v>
      </c>
      <c r="M48" s="18" t="s">
        <v>55</v>
      </c>
      <c r="N48" s="3">
        <v>-97</v>
      </c>
    </row>
    <row r="49" spans="1:14" x14ac:dyDescent="0.25">
      <c r="A49" s="10" t="s">
        <v>345</v>
      </c>
      <c r="B49" s="9">
        <v>-983</v>
      </c>
      <c r="D49" s="18" t="s">
        <v>231</v>
      </c>
      <c r="E49" s="19">
        <v>-14</v>
      </c>
      <c r="G49" s="18" t="s">
        <v>226</v>
      </c>
      <c r="H49" s="19">
        <v>-598</v>
      </c>
      <c r="J49" s="18" t="s">
        <v>132</v>
      </c>
      <c r="K49" s="19">
        <v>-1741</v>
      </c>
      <c r="M49" s="18" t="s">
        <v>92</v>
      </c>
      <c r="N49" s="3">
        <v>-1640</v>
      </c>
    </row>
    <row r="50" spans="1:14" x14ac:dyDescent="0.25">
      <c r="A50" s="10" t="s">
        <v>449</v>
      </c>
      <c r="B50" s="9">
        <v>-1272</v>
      </c>
      <c r="D50" s="18" t="s">
        <v>348</v>
      </c>
      <c r="E50" s="19">
        <v>-1125</v>
      </c>
      <c r="G50" s="18" t="s">
        <v>227</v>
      </c>
      <c r="H50" s="19">
        <v>-801</v>
      </c>
      <c r="J50" s="18" t="s">
        <v>133</v>
      </c>
      <c r="K50" s="19">
        <v>-110</v>
      </c>
      <c r="M50" s="18" t="s">
        <v>93</v>
      </c>
      <c r="N50" s="3">
        <v>-11004</v>
      </c>
    </row>
    <row r="51" spans="1:14" x14ac:dyDescent="0.25">
      <c r="A51" s="8" t="s">
        <v>450</v>
      </c>
      <c r="B51" s="9">
        <v>-64</v>
      </c>
      <c r="D51" s="18" t="s">
        <v>349</v>
      </c>
      <c r="E51" s="19">
        <v>-1776</v>
      </c>
      <c r="G51" s="18" t="s">
        <v>228</v>
      </c>
      <c r="H51" s="19">
        <v>-154</v>
      </c>
      <c r="J51" s="18" t="s">
        <v>134</v>
      </c>
      <c r="K51" s="19">
        <v>-81</v>
      </c>
      <c r="M51" s="18" t="s">
        <v>94</v>
      </c>
      <c r="N51" s="3">
        <v>-814</v>
      </c>
    </row>
    <row r="52" spans="1:14" x14ac:dyDescent="0.25">
      <c r="A52" s="10" t="s">
        <v>451</v>
      </c>
      <c r="B52" s="9">
        <v>-153</v>
      </c>
      <c r="D52" s="18" t="s">
        <v>350</v>
      </c>
      <c r="E52" s="19">
        <v>-3958</v>
      </c>
      <c r="G52" s="18" t="s">
        <v>70</v>
      </c>
      <c r="H52" s="19">
        <v>-33</v>
      </c>
      <c r="J52" s="18" t="s">
        <v>135</v>
      </c>
      <c r="K52" s="19">
        <v>-578</v>
      </c>
      <c r="M52" s="18" t="s">
        <v>95</v>
      </c>
      <c r="N52" s="3">
        <v>-490</v>
      </c>
    </row>
    <row r="53" spans="1:14" x14ac:dyDescent="0.25">
      <c r="A53" s="10" t="s">
        <v>452</v>
      </c>
      <c r="B53" s="9">
        <v>-5932</v>
      </c>
      <c r="D53" s="18" t="s">
        <v>351</v>
      </c>
      <c r="E53" s="19">
        <v>-440</v>
      </c>
      <c r="G53" s="18" t="s">
        <v>229</v>
      </c>
      <c r="H53" s="19">
        <v>-909</v>
      </c>
      <c r="J53" s="18" t="s">
        <v>83</v>
      </c>
      <c r="K53" s="19">
        <v>-3764</v>
      </c>
      <c r="M53" s="18" t="s">
        <v>56</v>
      </c>
      <c r="N53" s="3">
        <v>-1112</v>
      </c>
    </row>
    <row r="54" spans="1:14" x14ac:dyDescent="0.25">
      <c r="A54" s="10" t="s">
        <v>453</v>
      </c>
      <c r="B54" s="9">
        <v>-1163</v>
      </c>
      <c r="D54" s="18" t="s">
        <v>352</v>
      </c>
      <c r="E54" s="19">
        <v>-2064</v>
      </c>
      <c r="G54" s="18" t="s">
        <v>230</v>
      </c>
      <c r="H54" s="19">
        <v>-1261</v>
      </c>
      <c r="J54" s="18" t="s">
        <v>136</v>
      </c>
      <c r="K54" s="19">
        <v>-1126</v>
      </c>
      <c r="M54" s="18" t="s">
        <v>96</v>
      </c>
      <c r="N54" s="3">
        <v>-5360</v>
      </c>
    </row>
    <row r="55" spans="1:14" x14ac:dyDescent="0.25">
      <c r="A55" s="10" t="s">
        <v>454</v>
      </c>
      <c r="B55" s="9">
        <v>-2837</v>
      </c>
      <c r="D55" s="18" t="s">
        <v>353</v>
      </c>
      <c r="E55" s="19">
        <v>-2061</v>
      </c>
      <c r="G55" s="18" t="s">
        <v>231</v>
      </c>
      <c r="H55" s="19">
        <v>-899</v>
      </c>
      <c r="J55" s="18" t="s">
        <v>137</v>
      </c>
      <c r="K55" s="19">
        <v>-13</v>
      </c>
      <c r="M55" s="18" t="s">
        <v>57</v>
      </c>
      <c r="N55" s="3">
        <v>-2137</v>
      </c>
    </row>
    <row r="56" spans="1:14" x14ac:dyDescent="0.25">
      <c r="A56" s="10" t="s">
        <v>455</v>
      </c>
      <c r="B56" s="9">
        <v>-7841</v>
      </c>
      <c r="D56" s="18" t="s">
        <v>235</v>
      </c>
      <c r="E56" s="19">
        <v>-2442</v>
      </c>
      <c r="G56" s="18" t="s">
        <v>232</v>
      </c>
      <c r="H56" s="19">
        <v>-115</v>
      </c>
      <c r="J56" s="18" t="s">
        <v>138</v>
      </c>
      <c r="K56" s="19">
        <v>-788</v>
      </c>
      <c r="M56" s="18" t="s">
        <v>25</v>
      </c>
      <c r="N56" s="3">
        <v>-10</v>
      </c>
    </row>
    <row r="57" spans="1:14" x14ac:dyDescent="0.25">
      <c r="A57" s="8" t="s">
        <v>456</v>
      </c>
      <c r="B57" s="9">
        <v>-4367</v>
      </c>
      <c r="D57" s="18" t="s">
        <v>33</v>
      </c>
      <c r="E57" s="19">
        <v>-741</v>
      </c>
      <c r="G57" s="18" t="s">
        <v>233</v>
      </c>
      <c r="H57" s="19">
        <v>-975</v>
      </c>
      <c r="J57" s="18" t="s">
        <v>139</v>
      </c>
      <c r="K57" s="19">
        <v>-91</v>
      </c>
      <c r="M57" s="18" t="s">
        <v>19</v>
      </c>
      <c r="N57" s="3">
        <v>-1806</v>
      </c>
    </row>
    <row r="58" spans="1:14" x14ac:dyDescent="0.25">
      <c r="A58" s="8" t="s">
        <v>457</v>
      </c>
      <c r="B58" s="9">
        <v>-875</v>
      </c>
      <c r="D58" s="18" t="s">
        <v>354</v>
      </c>
      <c r="E58" s="19">
        <v>-1089</v>
      </c>
      <c r="G58" s="18" t="s">
        <v>234</v>
      </c>
      <c r="H58" s="19">
        <v>-188</v>
      </c>
      <c r="J58" s="18" t="s">
        <v>140</v>
      </c>
      <c r="K58" s="19">
        <v>-689</v>
      </c>
      <c r="M58" s="18" t="s">
        <v>59</v>
      </c>
      <c r="N58" s="3">
        <v>-3844</v>
      </c>
    </row>
    <row r="59" spans="1:14" x14ac:dyDescent="0.25">
      <c r="A59" s="8" t="s">
        <v>458</v>
      </c>
      <c r="B59" s="9">
        <v>-4648</v>
      </c>
      <c r="D59" s="18" t="s">
        <v>239</v>
      </c>
      <c r="E59" s="19">
        <v>-1681</v>
      </c>
      <c r="G59" s="18" t="s">
        <v>72</v>
      </c>
      <c r="H59" s="19">
        <v>-314</v>
      </c>
      <c r="J59" s="18" t="s">
        <v>141</v>
      </c>
      <c r="K59" s="19">
        <v>-1491</v>
      </c>
      <c r="M59" s="18" t="s">
        <v>97</v>
      </c>
      <c r="N59" s="3">
        <v>-395</v>
      </c>
    </row>
    <row r="60" spans="1:14" x14ac:dyDescent="0.25">
      <c r="A60" s="10" t="s">
        <v>459</v>
      </c>
      <c r="B60" s="9">
        <v>-1692</v>
      </c>
      <c r="D60" s="18" t="s">
        <v>123</v>
      </c>
      <c r="E60" s="19">
        <v>-3410</v>
      </c>
      <c r="G60" s="18" t="s">
        <v>235</v>
      </c>
      <c r="H60" s="19">
        <v>-1100</v>
      </c>
      <c r="J60" s="18" t="s">
        <v>38</v>
      </c>
      <c r="K60" s="19">
        <v>-499</v>
      </c>
      <c r="M60" s="18" t="s">
        <v>98</v>
      </c>
      <c r="N60" s="3">
        <v>-182</v>
      </c>
    </row>
    <row r="61" spans="1:14" x14ac:dyDescent="0.25">
      <c r="A61" s="10" t="s">
        <v>221</v>
      </c>
      <c r="B61" s="9">
        <v>-1239</v>
      </c>
      <c r="D61" s="18" t="s">
        <v>355</v>
      </c>
      <c r="E61" s="19">
        <v>-1767</v>
      </c>
      <c r="G61" s="18" t="s">
        <v>236</v>
      </c>
      <c r="H61" s="19">
        <v>-38</v>
      </c>
      <c r="J61" s="18" t="s">
        <v>142</v>
      </c>
      <c r="K61" s="19">
        <v>-308</v>
      </c>
      <c r="M61" s="18" t="s">
        <v>99</v>
      </c>
      <c r="N61" s="3">
        <v>-6170</v>
      </c>
    </row>
    <row r="62" spans="1:14" x14ac:dyDescent="0.25">
      <c r="A62" s="8" t="s">
        <v>460</v>
      </c>
      <c r="B62" s="9">
        <v>-13</v>
      </c>
      <c r="D62" s="18" t="s">
        <v>75</v>
      </c>
      <c r="E62" s="19">
        <v>-1059</v>
      </c>
      <c r="G62" s="18" t="s">
        <v>33</v>
      </c>
      <c r="H62" s="19">
        <v>-1463</v>
      </c>
      <c r="J62" s="18" t="s">
        <v>86</v>
      </c>
      <c r="K62" s="19">
        <v>-4468</v>
      </c>
      <c r="M62" s="18" t="s">
        <v>43</v>
      </c>
      <c r="N62" s="3">
        <v>-3920</v>
      </c>
    </row>
    <row r="63" spans="1:14" ht="15.75" thickBot="1" x14ac:dyDescent="0.3">
      <c r="A63" s="8" t="s">
        <v>461</v>
      </c>
      <c r="B63" s="9">
        <v>-396</v>
      </c>
      <c r="D63" s="18" t="s">
        <v>356</v>
      </c>
      <c r="E63" s="19">
        <v>-1195</v>
      </c>
      <c r="G63" s="18" t="s">
        <v>237</v>
      </c>
      <c r="H63" s="19">
        <v>-604</v>
      </c>
      <c r="J63" s="18" t="s">
        <v>143</v>
      </c>
      <c r="K63" s="19">
        <v>-178</v>
      </c>
      <c r="M63" s="51" t="s">
        <v>61</v>
      </c>
      <c r="N63" s="52">
        <v>-174</v>
      </c>
    </row>
    <row r="64" spans="1:14" x14ac:dyDescent="0.25">
      <c r="A64" s="10" t="s">
        <v>225</v>
      </c>
      <c r="B64" s="9">
        <v>-1109</v>
      </c>
      <c r="D64" s="18" t="s">
        <v>357</v>
      </c>
      <c r="E64" s="19">
        <v>-1072</v>
      </c>
      <c r="G64" s="18" t="s">
        <v>238</v>
      </c>
      <c r="H64" s="19">
        <v>-1025</v>
      </c>
      <c r="J64" s="18" t="s">
        <v>144</v>
      </c>
      <c r="K64" s="19">
        <v>-941</v>
      </c>
      <c r="M64" s="57" t="s">
        <v>15</v>
      </c>
      <c r="N64" s="53">
        <f>SUM(N5:N63)</f>
        <v>-155843</v>
      </c>
    </row>
    <row r="65" spans="1:14" x14ac:dyDescent="0.25">
      <c r="A65" s="8" t="s">
        <v>462</v>
      </c>
      <c r="B65" s="9">
        <v>-345</v>
      </c>
      <c r="D65" s="18" t="s">
        <v>244</v>
      </c>
      <c r="E65" s="19">
        <v>-556</v>
      </c>
      <c r="G65" s="18" t="s">
        <v>239</v>
      </c>
      <c r="H65" s="19">
        <v>-3199</v>
      </c>
      <c r="J65" s="18" t="s">
        <v>145</v>
      </c>
      <c r="K65" s="19">
        <v>-81</v>
      </c>
      <c r="M65" s="58" t="s">
        <v>14</v>
      </c>
      <c r="N65" s="49">
        <v>0.104495875</v>
      </c>
    </row>
    <row r="66" spans="1:14" x14ac:dyDescent="0.25">
      <c r="A66" s="8" t="s">
        <v>463</v>
      </c>
      <c r="B66" s="9">
        <v>-188</v>
      </c>
      <c r="D66" s="18" t="s">
        <v>245</v>
      </c>
      <c r="E66" s="19">
        <v>-3553</v>
      </c>
      <c r="G66" s="18" t="s">
        <v>240</v>
      </c>
      <c r="H66" s="19">
        <v>-26</v>
      </c>
      <c r="J66" s="18" t="s">
        <v>146</v>
      </c>
      <c r="K66" s="19">
        <v>-7043</v>
      </c>
      <c r="M66" s="58" t="s">
        <v>16</v>
      </c>
      <c r="N66" s="54">
        <f>N64*N65</f>
        <v>-16284.950647625001</v>
      </c>
    </row>
    <row r="67" spans="1:14" ht="15.75" thickBot="1" x14ac:dyDescent="0.3">
      <c r="A67" s="8" t="s">
        <v>464</v>
      </c>
      <c r="B67" s="9">
        <v>-2202</v>
      </c>
      <c r="D67" s="20" t="s">
        <v>358</v>
      </c>
      <c r="E67" s="21">
        <v>-77</v>
      </c>
      <c r="G67" s="18" t="s">
        <v>123</v>
      </c>
      <c r="H67" s="19">
        <v>-5839</v>
      </c>
      <c r="J67" s="18" t="s">
        <v>147</v>
      </c>
      <c r="K67" s="19">
        <v>-408</v>
      </c>
      <c r="M67" s="59" t="s">
        <v>17</v>
      </c>
      <c r="N67" s="55">
        <f>N66/N4</f>
        <v>-276.01611267161019</v>
      </c>
    </row>
    <row r="68" spans="1:14" x14ac:dyDescent="0.25">
      <c r="A68" s="8" t="s">
        <v>465</v>
      </c>
      <c r="B68" s="9">
        <v>-4713</v>
      </c>
      <c r="D68" s="18" t="s">
        <v>247</v>
      </c>
      <c r="E68" s="19">
        <v>-820</v>
      </c>
      <c r="G68" s="18" t="s">
        <v>75</v>
      </c>
      <c r="H68" s="19">
        <v>-1167</v>
      </c>
      <c r="J68" s="18" t="s">
        <v>148</v>
      </c>
      <c r="K68" s="19">
        <v>-3270</v>
      </c>
      <c r="M68" s="1"/>
      <c r="N68" s="1"/>
    </row>
    <row r="69" spans="1:14" x14ac:dyDescent="0.25">
      <c r="A69" s="8" t="s">
        <v>466</v>
      </c>
      <c r="B69" s="9">
        <v>-621</v>
      </c>
      <c r="D69" s="18" t="s">
        <v>78</v>
      </c>
      <c r="E69" s="19">
        <v>-2355</v>
      </c>
      <c r="G69" s="18" t="s">
        <v>241</v>
      </c>
      <c r="H69" s="19">
        <v>-933</v>
      </c>
      <c r="J69" s="18" t="s">
        <v>149</v>
      </c>
      <c r="K69" s="19">
        <v>-53</v>
      </c>
      <c r="M69" s="1"/>
      <c r="N69" s="1"/>
    </row>
    <row r="70" spans="1:14" x14ac:dyDescent="0.25">
      <c r="A70" s="8" t="s">
        <v>467</v>
      </c>
      <c r="B70" s="9">
        <v>-5969</v>
      </c>
      <c r="D70" s="18" t="s">
        <v>249</v>
      </c>
      <c r="E70" s="19">
        <v>-1224</v>
      </c>
      <c r="G70" s="18" t="s">
        <v>242</v>
      </c>
      <c r="H70" s="19">
        <v>-1085</v>
      </c>
      <c r="J70" s="18" t="s">
        <v>150</v>
      </c>
      <c r="K70" s="19">
        <v>-148</v>
      </c>
      <c r="M70" s="1"/>
      <c r="N70" s="1"/>
    </row>
    <row r="71" spans="1:14" x14ac:dyDescent="0.25">
      <c r="A71" s="10" t="s">
        <v>468</v>
      </c>
      <c r="B71" s="9">
        <v>-1982</v>
      </c>
      <c r="D71" s="18" t="s">
        <v>359</v>
      </c>
      <c r="E71" s="19">
        <v>-8</v>
      </c>
      <c r="G71" s="18" t="s">
        <v>243</v>
      </c>
      <c r="H71" s="19">
        <v>-545</v>
      </c>
      <c r="J71" s="18" t="s">
        <v>52</v>
      </c>
      <c r="K71" s="19">
        <v>-776</v>
      </c>
      <c r="M71" s="1"/>
      <c r="N71" s="1"/>
    </row>
    <row r="72" spans="1:14" x14ac:dyDescent="0.25">
      <c r="A72" s="10" t="s">
        <v>233</v>
      </c>
      <c r="B72" s="9">
        <v>-856</v>
      </c>
      <c r="D72" s="18" t="s">
        <v>126</v>
      </c>
      <c r="E72" s="19">
        <v>-15400</v>
      </c>
      <c r="G72" s="18" t="s">
        <v>244</v>
      </c>
      <c r="H72" s="19">
        <v>-2415</v>
      </c>
      <c r="J72" s="18" t="s">
        <v>151</v>
      </c>
      <c r="K72" s="19">
        <v>-1</v>
      </c>
    </row>
    <row r="73" spans="1:14" x14ac:dyDescent="0.25">
      <c r="A73" s="10" t="s">
        <v>469</v>
      </c>
      <c r="B73" s="9">
        <v>-973</v>
      </c>
      <c r="D73" s="18" t="s">
        <v>250</v>
      </c>
      <c r="E73" s="19">
        <v>-579</v>
      </c>
      <c r="G73" s="18" t="s">
        <v>245</v>
      </c>
      <c r="H73" s="19">
        <v>-275</v>
      </c>
      <c r="J73" s="18" t="s">
        <v>152</v>
      </c>
      <c r="K73" s="19">
        <v>-2672</v>
      </c>
    </row>
    <row r="74" spans="1:14" x14ac:dyDescent="0.25">
      <c r="A74" s="10" t="s">
        <v>120</v>
      </c>
      <c r="B74" s="9">
        <v>-74</v>
      </c>
      <c r="D74" s="18" t="s">
        <v>35</v>
      </c>
      <c r="E74" s="19">
        <v>-103</v>
      </c>
      <c r="G74" s="18" t="s">
        <v>246</v>
      </c>
      <c r="H74" s="19">
        <v>-3413</v>
      </c>
      <c r="J74" s="18" t="s">
        <v>89</v>
      </c>
      <c r="K74" s="19">
        <v>-3184</v>
      </c>
    </row>
    <row r="75" spans="1:14" x14ac:dyDescent="0.25">
      <c r="A75" s="10" t="s">
        <v>349</v>
      </c>
      <c r="B75" s="9">
        <v>-2033</v>
      </c>
      <c r="D75" s="18" t="s">
        <v>128</v>
      </c>
      <c r="E75" s="19">
        <v>-1501</v>
      </c>
      <c r="G75" s="18" t="s">
        <v>247</v>
      </c>
      <c r="H75" s="19">
        <v>-844</v>
      </c>
      <c r="J75" s="18" t="s">
        <v>153</v>
      </c>
      <c r="K75" s="19">
        <v>-2845</v>
      </c>
    </row>
    <row r="76" spans="1:14" x14ac:dyDescent="0.25">
      <c r="A76" s="10" t="s">
        <v>470</v>
      </c>
      <c r="B76" s="9">
        <v>-2222</v>
      </c>
      <c r="D76" s="18" t="s">
        <v>129</v>
      </c>
      <c r="E76" s="19">
        <v>-4012</v>
      </c>
      <c r="G76" s="18" t="s">
        <v>248</v>
      </c>
      <c r="H76" s="19">
        <v>-2628</v>
      </c>
      <c r="J76" s="18" t="s">
        <v>154</v>
      </c>
      <c r="K76" s="19">
        <v>-2028</v>
      </c>
    </row>
    <row r="77" spans="1:14" x14ac:dyDescent="0.25">
      <c r="A77" s="10" t="s">
        <v>471</v>
      </c>
      <c r="B77" s="9">
        <v>-21</v>
      </c>
      <c r="D77" s="18" t="s">
        <v>360</v>
      </c>
      <c r="E77" s="19">
        <v>-599</v>
      </c>
      <c r="G77" s="18" t="s">
        <v>125</v>
      </c>
      <c r="H77" s="19">
        <v>-5426</v>
      </c>
      <c r="J77" s="18" t="s">
        <v>155</v>
      </c>
      <c r="K77" s="19">
        <v>-618</v>
      </c>
    </row>
    <row r="78" spans="1:14" x14ac:dyDescent="0.25">
      <c r="A78" s="10" t="s">
        <v>472</v>
      </c>
      <c r="B78" s="9">
        <v>-3118</v>
      </c>
      <c r="D78" s="18" t="s">
        <v>253</v>
      </c>
      <c r="E78" s="19">
        <v>-1003</v>
      </c>
      <c r="G78" s="18" t="s">
        <v>78</v>
      </c>
      <c r="H78" s="19">
        <v>-2194</v>
      </c>
      <c r="J78" s="18" t="s">
        <v>156</v>
      </c>
      <c r="K78" s="19">
        <v>-125</v>
      </c>
    </row>
    <row r="79" spans="1:14" x14ac:dyDescent="0.25">
      <c r="A79" s="10" t="s">
        <v>350</v>
      </c>
      <c r="B79" s="9">
        <v>-2172</v>
      </c>
      <c r="D79" s="18" t="s">
        <v>27</v>
      </c>
      <c r="E79" s="19">
        <v>-4142</v>
      </c>
      <c r="G79" s="18" t="s">
        <v>249</v>
      </c>
      <c r="H79" s="19">
        <v>-573</v>
      </c>
      <c r="J79" s="18" t="s">
        <v>157</v>
      </c>
      <c r="K79" s="19">
        <v>-1640</v>
      </c>
    </row>
    <row r="80" spans="1:14" x14ac:dyDescent="0.25">
      <c r="A80" s="10" t="s">
        <v>473</v>
      </c>
      <c r="B80" s="9">
        <v>-201</v>
      </c>
      <c r="D80" s="18" t="s">
        <v>254</v>
      </c>
      <c r="E80" s="19">
        <v>-1367</v>
      </c>
      <c r="G80" s="18" t="s">
        <v>126</v>
      </c>
      <c r="H80" s="19">
        <v>-21604</v>
      </c>
      <c r="J80" s="18" t="s">
        <v>158</v>
      </c>
      <c r="K80" s="19">
        <v>-1928</v>
      </c>
    </row>
    <row r="81" spans="1:11" x14ac:dyDescent="0.25">
      <c r="A81" s="8" t="s">
        <v>352</v>
      </c>
      <c r="B81" s="9">
        <v>-3901</v>
      </c>
      <c r="D81" s="18" t="s">
        <v>36</v>
      </c>
      <c r="E81" s="19">
        <v>-505</v>
      </c>
      <c r="G81" s="18" t="s">
        <v>250</v>
      </c>
      <c r="H81" s="19">
        <v>-980</v>
      </c>
      <c r="J81" s="18" t="s">
        <v>159</v>
      </c>
      <c r="K81" s="19">
        <v>-1511</v>
      </c>
    </row>
    <row r="82" spans="1:11" x14ac:dyDescent="0.25">
      <c r="A82" s="10" t="s">
        <v>353</v>
      </c>
      <c r="B82" s="9">
        <v>-161</v>
      </c>
      <c r="D82" s="18" t="s">
        <v>131</v>
      </c>
      <c r="E82" s="19">
        <v>-2652</v>
      </c>
      <c r="G82" s="18" t="s">
        <v>35</v>
      </c>
      <c r="H82" s="19">
        <v>-811</v>
      </c>
      <c r="J82" s="18" t="s">
        <v>160</v>
      </c>
      <c r="K82" s="19">
        <v>-606</v>
      </c>
    </row>
    <row r="83" spans="1:11" x14ac:dyDescent="0.25">
      <c r="A83" s="10" t="s">
        <v>235</v>
      </c>
      <c r="B83" s="9">
        <v>-1272</v>
      </c>
      <c r="D83" s="18" t="s">
        <v>361</v>
      </c>
      <c r="E83" s="19">
        <v>-2545</v>
      </c>
      <c r="G83" s="18" t="s">
        <v>251</v>
      </c>
      <c r="H83" s="19">
        <v>-477</v>
      </c>
      <c r="J83" s="18" t="s">
        <v>91</v>
      </c>
      <c r="K83" s="19">
        <v>-3295</v>
      </c>
    </row>
    <row r="84" spans="1:11" x14ac:dyDescent="0.25">
      <c r="A84" s="10" t="s">
        <v>474</v>
      </c>
      <c r="B84" s="9">
        <v>-500</v>
      </c>
      <c r="D84" s="18" t="s">
        <v>362</v>
      </c>
      <c r="E84" s="19">
        <v>-532</v>
      </c>
      <c r="G84" s="18" t="s">
        <v>129</v>
      </c>
      <c r="H84" s="19">
        <v>-4647</v>
      </c>
      <c r="J84" s="18" t="s">
        <v>54</v>
      </c>
      <c r="K84" s="19">
        <v>-10033</v>
      </c>
    </row>
    <row r="85" spans="1:11" x14ac:dyDescent="0.25">
      <c r="A85" s="8" t="s">
        <v>475</v>
      </c>
      <c r="B85" s="9">
        <v>-1078</v>
      </c>
      <c r="D85" s="18" t="s">
        <v>363</v>
      </c>
      <c r="E85" s="19">
        <v>-1150</v>
      </c>
      <c r="G85" s="18" t="s">
        <v>252</v>
      </c>
      <c r="H85" s="19">
        <v>-2045</v>
      </c>
      <c r="J85" s="18" t="s">
        <v>161</v>
      </c>
      <c r="K85" s="19">
        <v>-482</v>
      </c>
    </row>
    <row r="86" spans="1:11" x14ac:dyDescent="0.25">
      <c r="A86" s="10" t="s">
        <v>477</v>
      </c>
      <c r="B86" s="9">
        <v>-2838</v>
      </c>
      <c r="D86" s="18" t="s">
        <v>132</v>
      </c>
      <c r="E86" s="19">
        <v>-1652</v>
      </c>
      <c r="G86" s="18" t="s">
        <v>253</v>
      </c>
      <c r="H86" s="19">
        <v>-273</v>
      </c>
      <c r="J86" s="18" t="s">
        <v>162</v>
      </c>
      <c r="K86" s="19">
        <v>-2053</v>
      </c>
    </row>
    <row r="87" spans="1:11" x14ac:dyDescent="0.25">
      <c r="A87" s="10" t="s">
        <v>354</v>
      </c>
      <c r="B87" s="9">
        <v>-489</v>
      </c>
      <c r="D87" s="18" t="s">
        <v>256</v>
      </c>
      <c r="E87" s="19">
        <v>-1024</v>
      </c>
      <c r="G87" s="18" t="s">
        <v>254</v>
      </c>
      <c r="H87" s="19">
        <v>-2713</v>
      </c>
      <c r="J87" s="18" t="s">
        <v>55</v>
      </c>
      <c r="K87" s="19">
        <v>-1240</v>
      </c>
    </row>
    <row r="88" spans="1:11" x14ac:dyDescent="0.25">
      <c r="A88" s="11" t="s">
        <v>476</v>
      </c>
      <c r="B88" s="12">
        <v>-339</v>
      </c>
      <c r="D88" s="18" t="s">
        <v>257</v>
      </c>
      <c r="E88" s="19">
        <v>-356</v>
      </c>
      <c r="G88" s="18" t="s">
        <v>36</v>
      </c>
      <c r="H88" s="19">
        <v>-730</v>
      </c>
      <c r="J88" s="18" t="s">
        <v>163</v>
      </c>
      <c r="K88" s="19">
        <v>-908</v>
      </c>
    </row>
    <row r="89" spans="1:11" x14ac:dyDescent="0.25">
      <c r="A89" s="10" t="s">
        <v>478</v>
      </c>
      <c r="B89" s="9">
        <v>-3578</v>
      </c>
      <c r="D89" s="18" t="s">
        <v>133</v>
      </c>
      <c r="E89" s="19">
        <v>-146</v>
      </c>
      <c r="G89" s="18" t="s">
        <v>131</v>
      </c>
      <c r="H89" s="19">
        <v>-3389</v>
      </c>
      <c r="J89" s="18" t="s">
        <v>164</v>
      </c>
      <c r="K89" s="19">
        <v>-192</v>
      </c>
    </row>
    <row r="90" spans="1:11" x14ac:dyDescent="0.25">
      <c r="A90" s="8" t="s">
        <v>479</v>
      </c>
      <c r="B90" s="9">
        <v>-126</v>
      </c>
      <c r="D90" s="18" t="s">
        <v>364</v>
      </c>
      <c r="E90" s="19">
        <v>-706</v>
      </c>
      <c r="G90" s="18" t="s">
        <v>255</v>
      </c>
      <c r="H90" s="19">
        <v>-323</v>
      </c>
      <c r="J90" s="18" t="s">
        <v>93</v>
      </c>
      <c r="K90" s="19">
        <v>-10917</v>
      </c>
    </row>
    <row r="91" spans="1:11" x14ac:dyDescent="0.25">
      <c r="A91" s="8" t="s">
        <v>480</v>
      </c>
      <c r="B91" s="9">
        <v>-440</v>
      </c>
      <c r="D91" s="18" t="s">
        <v>82</v>
      </c>
      <c r="E91" s="19">
        <v>-4900</v>
      </c>
      <c r="G91" s="18" t="s">
        <v>132</v>
      </c>
      <c r="H91" s="19">
        <v>-1615</v>
      </c>
      <c r="J91" s="18" t="s">
        <v>94</v>
      </c>
      <c r="K91" s="19">
        <v>-7292</v>
      </c>
    </row>
    <row r="92" spans="1:11" x14ac:dyDescent="0.25">
      <c r="A92" s="10" t="s">
        <v>481</v>
      </c>
      <c r="B92" s="9">
        <v>-335</v>
      </c>
      <c r="D92" s="18" t="s">
        <v>83</v>
      </c>
      <c r="E92" s="19">
        <v>-2726</v>
      </c>
      <c r="G92" s="18" t="s">
        <v>256</v>
      </c>
      <c r="H92" s="19">
        <v>-752</v>
      </c>
      <c r="J92" s="18" t="s">
        <v>56</v>
      </c>
      <c r="K92" s="19">
        <v>-3293</v>
      </c>
    </row>
    <row r="93" spans="1:11" x14ac:dyDescent="0.25">
      <c r="A93" s="10" t="s">
        <v>123</v>
      </c>
      <c r="B93" s="9">
        <v>-863</v>
      </c>
      <c r="D93" s="18" t="s">
        <v>23</v>
      </c>
      <c r="E93" s="19">
        <v>-282</v>
      </c>
      <c r="G93" s="18" t="s">
        <v>257</v>
      </c>
      <c r="H93" s="19">
        <v>-650</v>
      </c>
      <c r="J93" s="18" t="s">
        <v>96</v>
      </c>
      <c r="K93" s="19">
        <v>-5483</v>
      </c>
    </row>
    <row r="94" spans="1:11" x14ac:dyDescent="0.25">
      <c r="A94" s="10" t="s">
        <v>355</v>
      </c>
      <c r="B94" s="9">
        <v>-1230</v>
      </c>
      <c r="D94" s="18" t="s">
        <v>365</v>
      </c>
      <c r="E94" s="19">
        <v>-2770</v>
      </c>
      <c r="G94" s="18" t="s">
        <v>134</v>
      </c>
      <c r="H94" s="19">
        <v>-1146</v>
      </c>
      <c r="J94" s="18" t="s">
        <v>165</v>
      </c>
      <c r="K94" s="19">
        <v>-271</v>
      </c>
    </row>
    <row r="95" spans="1:11" x14ac:dyDescent="0.25">
      <c r="A95" s="8" t="s">
        <v>482</v>
      </c>
      <c r="B95" s="9">
        <v>-597</v>
      </c>
      <c r="D95" s="18" t="s">
        <v>136</v>
      </c>
      <c r="E95" s="19">
        <v>-1483</v>
      </c>
      <c r="G95" s="18" t="s">
        <v>258</v>
      </c>
      <c r="H95" s="19">
        <v>-1312</v>
      </c>
      <c r="J95" s="18" t="s">
        <v>166</v>
      </c>
      <c r="K95" s="19">
        <v>-975</v>
      </c>
    </row>
    <row r="96" spans="1:11" x14ac:dyDescent="0.25">
      <c r="A96" s="10" t="s">
        <v>356</v>
      </c>
      <c r="B96" s="9">
        <v>-747</v>
      </c>
      <c r="D96" s="18" t="s">
        <v>84</v>
      </c>
      <c r="E96" s="19">
        <v>-1077</v>
      </c>
      <c r="G96" s="18" t="s">
        <v>259</v>
      </c>
      <c r="H96" s="19">
        <v>-388</v>
      </c>
      <c r="J96" s="18" t="s">
        <v>167</v>
      </c>
      <c r="K96" s="19">
        <v>-1884</v>
      </c>
    </row>
    <row r="97" spans="1:11" x14ac:dyDescent="0.25">
      <c r="A97" s="10" t="s">
        <v>242</v>
      </c>
      <c r="B97" s="9">
        <v>-598</v>
      </c>
      <c r="D97" s="18" t="s">
        <v>262</v>
      </c>
      <c r="E97" s="19">
        <v>-987</v>
      </c>
      <c r="G97" s="18" t="s">
        <v>260</v>
      </c>
      <c r="H97" s="19">
        <v>-114</v>
      </c>
      <c r="J97" s="18" t="s">
        <v>168</v>
      </c>
      <c r="K97" s="19">
        <v>-1343</v>
      </c>
    </row>
    <row r="98" spans="1:11" x14ac:dyDescent="0.25">
      <c r="A98" s="10" t="s">
        <v>483</v>
      </c>
      <c r="B98" s="9">
        <v>-3614</v>
      </c>
      <c r="D98" s="18" t="s">
        <v>264</v>
      </c>
      <c r="E98" s="19">
        <v>-1985</v>
      </c>
      <c r="G98" s="18" t="s">
        <v>82</v>
      </c>
      <c r="H98" s="19">
        <v>-1660</v>
      </c>
      <c r="J98" s="18" t="s">
        <v>169</v>
      </c>
      <c r="K98" s="19">
        <v>-1745</v>
      </c>
    </row>
    <row r="99" spans="1:11" x14ac:dyDescent="0.25">
      <c r="A99" s="8" t="s">
        <v>484</v>
      </c>
      <c r="B99" s="9">
        <v>-261</v>
      </c>
      <c r="D99" s="18" t="s">
        <v>265</v>
      </c>
      <c r="E99" s="19">
        <v>-532</v>
      </c>
      <c r="G99" s="18" t="s">
        <v>261</v>
      </c>
      <c r="H99" s="19">
        <v>-1278</v>
      </c>
      <c r="J99" s="18" t="s">
        <v>170</v>
      </c>
      <c r="K99" s="19">
        <v>-1310</v>
      </c>
    </row>
    <row r="100" spans="1:11" x14ac:dyDescent="0.25">
      <c r="A100" s="8" t="s">
        <v>485</v>
      </c>
      <c r="B100" s="9">
        <v>-2111</v>
      </c>
      <c r="D100" s="18" t="s">
        <v>366</v>
      </c>
      <c r="E100" s="19">
        <v>-447</v>
      </c>
      <c r="G100" s="18" t="s">
        <v>83</v>
      </c>
      <c r="H100" s="19">
        <v>-3000</v>
      </c>
      <c r="J100" s="18" t="s">
        <v>171</v>
      </c>
      <c r="K100" s="19">
        <v>-6831</v>
      </c>
    </row>
    <row r="101" spans="1:11" x14ac:dyDescent="0.25">
      <c r="A101" s="10" t="s">
        <v>486</v>
      </c>
      <c r="B101" s="9">
        <v>-1579</v>
      </c>
      <c r="D101" s="18" t="s">
        <v>367</v>
      </c>
      <c r="E101" s="19">
        <v>-6017</v>
      </c>
      <c r="G101" s="18" t="s">
        <v>23</v>
      </c>
      <c r="H101" s="19">
        <v>-74</v>
      </c>
      <c r="J101" s="18" t="s">
        <v>172</v>
      </c>
      <c r="K101" s="19">
        <v>-2273</v>
      </c>
    </row>
    <row r="102" spans="1:11" x14ac:dyDescent="0.25">
      <c r="A102" s="8" t="s">
        <v>487</v>
      </c>
      <c r="B102" s="9">
        <v>-390</v>
      </c>
      <c r="D102" s="18" t="s">
        <v>368</v>
      </c>
      <c r="E102" s="19">
        <v>-293</v>
      </c>
      <c r="G102" s="18" t="s">
        <v>84</v>
      </c>
      <c r="H102" s="19">
        <v>-496</v>
      </c>
      <c r="J102" s="18" t="s">
        <v>173</v>
      </c>
      <c r="K102" s="19">
        <v>-204</v>
      </c>
    </row>
    <row r="103" spans="1:11" x14ac:dyDescent="0.25">
      <c r="A103" s="8" t="s">
        <v>488</v>
      </c>
      <c r="B103" s="9">
        <v>-1241</v>
      </c>
      <c r="D103" s="18" t="s">
        <v>142</v>
      </c>
      <c r="E103" s="19">
        <v>-703</v>
      </c>
      <c r="G103" s="18" t="s">
        <v>262</v>
      </c>
      <c r="H103" s="19">
        <v>-1806</v>
      </c>
      <c r="J103" s="18" t="s">
        <v>174</v>
      </c>
      <c r="K103" s="19">
        <v>-425</v>
      </c>
    </row>
    <row r="104" spans="1:11" x14ac:dyDescent="0.25">
      <c r="A104" s="10" t="s">
        <v>489</v>
      </c>
      <c r="B104" s="9">
        <v>-801</v>
      </c>
      <c r="D104" s="18" t="s">
        <v>86</v>
      </c>
      <c r="E104" s="19">
        <v>-3997</v>
      </c>
      <c r="G104" s="18" t="s">
        <v>263</v>
      </c>
      <c r="H104" s="19">
        <v>-1649</v>
      </c>
      <c r="J104" s="18" t="s">
        <v>25</v>
      </c>
      <c r="K104" s="19">
        <v>-887</v>
      </c>
    </row>
    <row r="105" spans="1:11" x14ac:dyDescent="0.25">
      <c r="A105" s="10" t="s">
        <v>245</v>
      </c>
      <c r="B105" s="9">
        <v>-4089</v>
      </c>
      <c r="D105" s="18" t="s">
        <v>269</v>
      </c>
      <c r="E105" s="19">
        <v>-5059</v>
      </c>
      <c r="G105" s="18" t="s">
        <v>140</v>
      </c>
      <c r="H105" s="19">
        <v>-920</v>
      </c>
      <c r="J105" s="18" t="s">
        <v>175</v>
      </c>
      <c r="K105" s="19">
        <v>-1442</v>
      </c>
    </row>
    <row r="106" spans="1:11" x14ac:dyDescent="0.25">
      <c r="A106" s="10" t="s">
        <v>124</v>
      </c>
      <c r="B106" s="9">
        <v>-56</v>
      </c>
      <c r="D106" s="18" t="s">
        <v>270</v>
      </c>
      <c r="E106" s="19">
        <v>-4397</v>
      </c>
      <c r="G106" s="18" t="s">
        <v>264</v>
      </c>
      <c r="H106" s="19">
        <v>-1555</v>
      </c>
      <c r="J106" s="18" t="s">
        <v>59</v>
      </c>
      <c r="K106" s="19">
        <v>-3406</v>
      </c>
    </row>
    <row r="107" spans="1:11" x14ac:dyDescent="0.25">
      <c r="A107" s="10" t="s">
        <v>490</v>
      </c>
      <c r="B107" s="9">
        <v>-4208</v>
      </c>
      <c r="D107" s="18" t="s">
        <v>271</v>
      </c>
      <c r="E107" s="19">
        <v>-720</v>
      </c>
      <c r="G107" s="18" t="s">
        <v>265</v>
      </c>
      <c r="H107" s="19">
        <v>-291</v>
      </c>
      <c r="J107" s="18" t="s">
        <v>176</v>
      </c>
      <c r="K107" s="19">
        <v>-2231</v>
      </c>
    </row>
    <row r="108" spans="1:11" x14ac:dyDescent="0.25">
      <c r="A108" s="8" t="s">
        <v>78</v>
      </c>
      <c r="B108" s="9">
        <v>-3018</v>
      </c>
      <c r="D108" s="18" t="s">
        <v>369</v>
      </c>
      <c r="E108" s="19">
        <v>-248</v>
      </c>
      <c r="G108" s="18" t="s">
        <v>266</v>
      </c>
      <c r="H108" s="19">
        <v>-907</v>
      </c>
      <c r="J108" s="18" t="s">
        <v>177</v>
      </c>
      <c r="K108" s="19">
        <v>-8</v>
      </c>
    </row>
    <row r="109" spans="1:11" x14ac:dyDescent="0.25">
      <c r="A109" s="10" t="s">
        <v>491</v>
      </c>
      <c r="B109" s="9">
        <v>-5905</v>
      </c>
      <c r="D109" s="18" t="s">
        <v>146</v>
      </c>
      <c r="E109" s="19">
        <v>-366</v>
      </c>
      <c r="G109" s="18" t="s">
        <v>267</v>
      </c>
      <c r="H109" s="19">
        <v>-364</v>
      </c>
      <c r="J109" s="18" t="s">
        <v>178</v>
      </c>
      <c r="K109" s="19">
        <v>-659</v>
      </c>
    </row>
    <row r="110" spans="1:11" x14ac:dyDescent="0.25">
      <c r="A110" s="10" t="s">
        <v>249</v>
      </c>
      <c r="B110" s="9">
        <v>-1806</v>
      </c>
      <c r="D110" s="18" t="s">
        <v>370</v>
      </c>
      <c r="E110" s="19">
        <v>-247</v>
      </c>
      <c r="G110" s="18" t="s">
        <v>268</v>
      </c>
      <c r="H110" s="19">
        <v>-1110</v>
      </c>
      <c r="J110" s="18" t="s">
        <v>179</v>
      </c>
      <c r="K110" s="19">
        <v>-4024</v>
      </c>
    </row>
    <row r="111" spans="1:11" x14ac:dyDescent="0.25">
      <c r="A111" s="10" t="s">
        <v>126</v>
      </c>
      <c r="B111" s="9">
        <v>-10514</v>
      </c>
      <c r="D111" s="18" t="s">
        <v>371</v>
      </c>
      <c r="E111" s="19">
        <v>-1966</v>
      </c>
      <c r="G111" s="18" t="s">
        <v>141</v>
      </c>
      <c r="H111" s="19">
        <v>-780</v>
      </c>
      <c r="J111" s="18" t="s">
        <v>180</v>
      </c>
      <c r="K111" s="19">
        <v>-256</v>
      </c>
    </row>
    <row r="112" spans="1:11" x14ac:dyDescent="0.25">
      <c r="A112" s="10" t="s">
        <v>250</v>
      </c>
      <c r="B112" s="9">
        <v>-443</v>
      </c>
      <c r="D112" s="18" t="s">
        <v>147</v>
      </c>
      <c r="E112" s="19">
        <v>-815</v>
      </c>
      <c r="G112" s="18" t="s">
        <v>38</v>
      </c>
      <c r="H112" s="19">
        <v>-1445</v>
      </c>
      <c r="J112" s="18" t="s">
        <v>181</v>
      </c>
      <c r="K112" s="19">
        <v>-693</v>
      </c>
    </row>
    <row r="113" spans="1:11" x14ac:dyDescent="0.25">
      <c r="A113" s="10" t="s">
        <v>492</v>
      </c>
      <c r="B113" s="9">
        <v>-323</v>
      </c>
      <c r="D113" s="18" t="s">
        <v>372</v>
      </c>
      <c r="E113" s="19">
        <v>-3791</v>
      </c>
      <c r="G113" s="18" t="s">
        <v>86</v>
      </c>
      <c r="H113" s="19">
        <v>-3741</v>
      </c>
      <c r="J113" s="18" t="s">
        <v>182</v>
      </c>
      <c r="K113" s="19">
        <v>-452</v>
      </c>
    </row>
    <row r="114" spans="1:11" x14ac:dyDescent="0.25">
      <c r="A114" s="10" t="s">
        <v>493</v>
      </c>
      <c r="B114" s="9">
        <v>-2409</v>
      </c>
      <c r="D114" s="18" t="s">
        <v>373</v>
      </c>
      <c r="E114" s="19">
        <v>-1575</v>
      </c>
      <c r="G114" s="18" t="s">
        <v>144</v>
      </c>
      <c r="H114" s="19">
        <v>-1392</v>
      </c>
      <c r="J114" s="18" t="s">
        <v>183</v>
      </c>
      <c r="K114" s="19">
        <v>-239</v>
      </c>
    </row>
    <row r="115" spans="1:11" x14ac:dyDescent="0.25">
      <c r="A115" s="10" t="s">
        <v>129</v>
      </c>
      <c r="B115" s="9">
        <v>-3421</v>
      </c>
      <c r="D115" s="18" t="s">
        <v>52</v>
      </c>
      <c r="E115" s="19">
        <v>-1166</v>
      </c>
      <c r="G115" s="18" t="s">
        <v>269</v>
      </c>
      <c r="H115" s="19">
        <v>-4467</v>
      </c>
      <c r="J115" s="18" t="s">
        <v>43</v>
      </c>
      <c r="K115" s="19">
        <v>-3683</v>
      </c>
    </row>
    <row r="116" spans="1:11" x14ac:dyDescent="0.25">
      <c r="A116" s="8" t="s">
        <v>27</v>
      </c>
      <c r="B116" s="9">
        <v>-952</v>
      </c>
      <c r="D116" s="18" t="s">
        <v>374</v>
      </c>
      <c r="E116" s="19">
        <v>-6359</v>
      </c>
      <c r="G116" s="18" t="s">
        <v>270</v>
      </c>
      <c r="H116" s="19">
        <v>-7017</v>
      </c>
      <c r="J116" s="18" t="s">
        <v>184</v>
      </c>
      <c r="K116" s="19">
        <v>-2252</v>
      </c>
    </row>
    <row r="117" spans="1:11" x14ac:dyDescent="0.25">
      <c r="A117" s="8" t="s">
        <v>254</v>
      </c>
      <c r="B117" s="9">
        <v>-1446</v>
      </c>
      <c r="D117" s="18" t="s">
        <v>152</v>
      </c>
      <c r="E117" s="19">
        <v>-1982</v>
      </c>
      <c r="G117" s="18" t="s">
        <v>271</v>
      </c>
      <c r="H117" s="19">
        <v>-680</v>
      </c>
      <c r="J117" s="18" t="s">
        <v>185</v>
      </c>
      <c r="K117" s="19">
        <v>-1017</v>
      </c>
    </row>
    <row r="118" spans="1:11" x14ac:dyDescent="0.25">
      <c r="A118" s="10" t="s">
        <v>36</v>
      </c>
      <c r="B118" s="9">
        <v>-1852</v>
      </c>
      <c r="D118" s="18" t="s">
        <v>375</v>
      </c>
      <c r="E118" s="19">
        <v>-272</v>
      </c>
      <c r="G118" s="18" t="s">
        <v>146</v>
      </c>
      <c r="H118" s="19">
        <v>-1154</v>
      </c>
      <c r="J118" s="18" t="s">
        <v>186</v>
      </c>
      <c r="K118" s="19">
        <v>-375</v>
      </c>
    </row>
    <row r="119" spans="1:11" x14ac:dyDescent="0.25">
      <c r="A119" s="10" t="s">
        <v>494</v>
      </c>
      <c r="B119" s="9">
        <v>-5428</v>
      </c>
      <c r="D119" s="18" t="s">
        <v>376</v>
      </c>
      <c r="E119" s="19">
        <v>-4129</v>
      </c>
      <c r="G119" s="20" t="s">
        <v>272</v>
      </c>
      <c r="H119" s="21">
        <v>-495</v>
      </c>
      <c r="J119" s="18" t="s">
        <v>187</v>
      </c>
      <c r="K119" s="19">
        <v>-166</v>
      </c>
    </row>
    <row r="120" spans="1:11" x14ac:dyDescent="0.25">
      <c r="A120" s="8" t="s">
        <v>131</v>
      </c>
      <c r="B120" s="9">
        <v>-1149</v>
      </c>
      <c r="D120" s="18" t="s">
        <v>377</v>
      </c>
      <c r="E120" s="19">
        <v>-1659</v>
      </c>
      <c r="G120" s="18" t="s">
        <v>148</v>
      </c>
      <c r="H120" s="19">
        <v>-1931</v>
      </c>
      <c r="J120" s="18" t="s">
        <v>188</v>
      </c>
      <c r="K120" s="19">
        <v>-2630</v>
      </c>
    </row>
    <row r="121" spans="1:11" x14ac:dyDescent="0.25">
      <c r="A121" s="8" t="s">
        <v>361</v>
      </c>
      <c r="B121" s="9">
        <v>-3205</v>
      </c>
      <c r="D121" s="18" t="s">
        <v>378</v>
      </c>
      <c r="E121" s="19">
        <v>-1148</v>
      </c>
      <c r="G121" s="18" t="s">
        <v>273</v>
      </c>
      <c r="H121" s="19">
        <v>-54</v>
      </c>
      <c r="J121" s="18" t="s">
        <v>189</v>
      </c>
      <c r="K121" s="19">
        <v>-700</v>
      </c>
    </row>
    <row r="122" spans="1:11" x14ac:dyDescent="0.25">
      <c r="A122" s="8" t="s">
        <v>132</v>
      </c>
      <c r="B122" s="9">
        <v>-1966</v>
      </c>
      <c r="D122" s="18" t="s">
        <v>90</v>
      </c>
      <c r="E122" s="19">
        <v>-10</v>
      </c>
      <c r="G122" s="18" t="s">
        <v>52</v>
      </c>
      <c r="H122" s="19">
        <v>-1178</v>
      </c>
      <c r="J122" s="18" t="s">
        <v>190</v>
      </c>
      <c r="K122" s="19">
        <v>-1374</v>
      </c>
    </row>
    <row r="123" spans="1:11" x14ac:dyDescent="0.25">
      <c r="A123" s="10" t="s">
        <v>495</v>
      </c>
      <c r="B123" s="9">
        <v>-1439</v>
      </c>
      <c r="D123" s="18" t="s">
        <v>156</v>
      </c>
      <c r="E123" s="19">
        <v>-719</v>
      </c>
      <c r="G123" s="18" t="s">
        <v>152</v>
      </c>
      <c r="H123" s="19">
        <v>-2093</v>
      </c>
      <c r="J123" s="18" t="s">
        <v>191</v>
      </c>
      <c r="K123" s="19">
        <v>-6115</v>
      </c>
    </row>
    <row r="124" spans="1:11" x14ac:dyDescent="0.25">
      <c r="A124" s="10" t="s">
        <v>256</v>
      </c>
      <c r="B124" s="9">
        <v>-902</v>
      </c>
      <c r="D124" s="18" t="s">
        <v>276</v>
      </c>
      <c r="E124" s="19">
        <v>-11770</v>
      </c>
      <c r="G124" s="18" t="s">
        <v>274</v>
      </c>
      <c r="H124" s="19">
        <v>-599</v>
      </c>
      <c r="J124" s="18" t="s">
        <v>192</v>
      </c>
      <c r="K124" s="19">
        <v>-1155</v>
      </c>
    </row>
    <row r="125" spans="1:11" x14ac:dyDescent="0.25">
      <c r="A125" s="10" t="s">
        <v>257</v>
      </c>
      <c r="B125" s="9">
        <v>-789</v>
      </c>
      <c r="D125" s="18" t="s">
        <v>157</v>
      </c>
      <c r="E125" s="19">
        <v>-777</v>
      </c>
      <c r="G125" s="18" t="s">
        <v>275</v>
      </c>
      <c r="H125" s="19">
        <v>-3240</v>
      </c>
      <c r="J125" s="18" t="s">
        <v>193</v>
      </c>
      <c r="K125" s="19">
        <v>-671</v>
      </c>
    </row>
    <row r="126" spans="1:11" ht="15.75" thickBot="1" x14ac:dyDescent="0.3">
      <c r="A126" s="8" t="s">
        <v>496</v>
      </c>
      <c r="B126" s="9">
        <v>-480</v>
      </c>
      <c r="D126" s="18" t="s">
        <v>379</v>
      </c>
      <c r="E126" s="19">
        <v>-4202</v>
      </c>
      <c r="G126" s="18" t="s">
        <v>89</v>
      </c>
      <c r="H126" s="19">
        <v>-722</v>
      </c>
      <c r="J126" s="51" t="s">
        <v>194</v>
      </c>
      <c r="K126" s="62">
        <v>-201</v>
      </c>
    </row>
    <row r="127" spans="1:11" x14ac:dyDescent="0.25">
      <c r="A127" s="8" t="s">
        <v>364</v>
      </c>
      <c r="B127" s="9">
        <v>-346</v>
      </c>
      <c r="D127" s="18" t="s">
        <v>380</v>
      </c>
      <c r="E127" s="19">
        <v>-14147</v>
      </c>
      <c r="G127" s="18" t="s">
        <v>156</v>
      </c>
      <c r="H127" s="19">
        <v>-1094</v>
      </c>
      <c r="J127" s="57" t="s">
        <v>15</v>
      </c>
      <c r="K127" s="53">
        <f>SUM(K5:K126)</f>
        <v>-244265</v>
      </c>
    </row>
    <row r="128" spans="1:11" x14ac:dyDescent="0.25">
      <c r="A128" s="10" t="s">
        <v>83</v>
      </c>
      <c r="B128" s="9">
        <v>-1395</v>
      </c>
      <c r="D128" s="18" t="s">
        <v>159</v>
      </c>
      <c r="E128" s="19">
        <v>-864</v>
      </c>
      <c r="G128" s="18" t="s">
        <v>276</v>
      </c>
      <c r="H128" s="19">
        <v>-13725</v>
      </c>
      <c r="J128" s="58" t="s">
        <v>14</v>
      </c>
      <c r="K128" s="49">
        <v>0.104495875</v>
      </c>
    </row>
    <row r="129" spans="1:11" x14ac:dyDescent="0.25">
      <c r="A129" s="10" t="s">
        <v>37</v>
      </c>
      <c r="B129" s="9">
        <v>-8004</v>
      </c>
      <c r="D129" s="20" t="s">
        <v>381</v>
      </c>
      <c r="E129" s="21">
        <v>-2449</v>
      </c>
      <c r="G129" s="18" t="s">
        <v>157</v>
      </c>
      <c r="H129" s="19">
        <v>-2930</v>
      </c>
      <c r="J129" s="58" t="s">
        <v>16</v>
      </c>
      <c r="K129" s="54">
        <f>K127*K128</f>
        <v>-25524.684906875002</v>
      </c>
    </row>
    <row r="130" spans="1:11" ht="15.75" thickBot="1" x14ac:dyDescent="0.3">
      <c r="A130" s="10" t="s">
        <v>497</v>
      </c>
      <c r="B130" s="9">
        <v>-134</v>
      </c>
      <c r="D130" s="18" t="s">
        <v>54</v>
      </c>
      <c r="E130" s="19">
        <v>-4492</v>
      </c>
      <c r="G130" s="18" t="s">
        <v>158</v>
      </c>
      <c r="H130" s="19">
        <v>-4580</v>
      </c>
      <c r="J130" s="59" t="s">
        <v>17</v>
      </c>
      <c r="K130" s="55">
        <f>K129/K4</f>
        <v>-209.21872874487707</v>
      </c>
    </row>
    <row r="131" spans="1:11" x14ac:dyDescent="0.25">
      <c r="A131" s="10" t="s">
        <v>498</v>
      </c>
      <c r="B131" s="9">
        <v>-5578</v>
      </c>
      <c r="D131" s="18" t="s">
        <v>277</v>
      </c>
      <c r="E131" s="19">
        <v>-423</v>
      </c>
      <c r="G131" s="18" t="s">
        <v>159</v>
      </c>
      <c r="H131" s="19">
        <v>-1558</v>
      </c>
    </row>
    <row r="132" spans="1:11" x14ac:dyDescent="0.25">
      <c r="A132" s="8" t="s">
        <v>365</v>
      </c>
      <c r="B132" s="9">
        <v>-1270</v>
      </c>
      <c r="D132" s="18" t="s">
        <v>382</v>
      </c>
      <c r="E132" s="19">
        <v>-1259</v>
      </c>
      <c r="G132" s="18" t="s">
        <v>91</v>
      </c>
      <c r="H132" s="19">
        <v>-4057</v>
      </c>
    </row>
    <row r="133" spans="1:11" x14ac:dyDescent="0.25">
      <c r="A133" s="10" t="s">
        <v>136</v>
      </c>
      <c r="B133" s="9">
        <v>-1652</v>
      </c>
      <c r="D133" s="18" t="s">
        <v>161</v>
      </c>
      <c r="E133" s="19">
        <v>-967</v>
      </c>
      <c r="G133" s="18" t="s">
        <v>54</v>
      </c>
      <c r="H133" s="19">
        <v>-9474</v>
      </c>
    </row>
    <row r="134" spans="1:11" x14ac:dyDescent="0.25">
      <c r="A134" s="8" t="s">
        <v>499</v>
      </c>
      <c r="B134" s="9">
        <v>-1239</v>
      </c>
      <c r="D134" s="18" t="s">
        <v>55</v>
      </c>
      <c r="E134" s="19">
        <v>-1478</v>
      </c>
      <c r="G134" s="18" t="s">
        <v>277</v>
      </c>
      <c r="H134" s="19">
        <v>-660</v>
      </c>
    </row>
    <row r="135" spans="1:11" x14ac:dyDescent="0.25">
      <c r="A135" s="8" t="s">
        <v>84</v>
      </c>
      <c r="B135" s="9">
        <v>-1047</v>
      </c>
      <c r="D135" s="18" t="s">
        <v>279</v>
      </c>
      <c r="E135" s="19">
        <v>-2770</v>
      </c>
      <c r="G135" s="18" t="s">
        <v>278</v>
      </c>
      <c r="H135" s="19">
        <v>-1626</v>
      </c>
    </row>
    <row r="136" spans="1:11" x14ac:dyDescent="0.25">
      <c r="A136" s="8" t="s">
        <v>262</v>
      </c>
      <c r="B136" s="13">
        <v>-1228</v>
      </c>
      <c r="D136" s="18" t="s">
        <v>93</v>
      </c>
      <c r="E136" s="19">
        <v>-9230</v>
      </c>
      <c r="G136" s="18" t="s">
        <v>161</v>
      </c>
      <c r="H136" s="19">
        <v>-704</v>
      </c>
    </row>
    <row r="137" spans="1:11" x14ac:dyDescent="0.25">
      <c r="A137" s="8" t="s">
        <v>500</v>
      </c>
      <c r="B137" s="9">
        <v>-778</v>
      </c>
      <c r="D137" s="18" t="s">
        <v>383</v>
      </c>
      <c r="E137" s="19">
        <v>-532</v>
      </c>
      <c r="G137" s="18" t="s">
        <v>55</v>
      </c>
      <c r="H137" s="19">
        <v>-1870</v>
      </c>
    </row>
    <row r="138" spans="1:11" x14ac:dyDescent="0.25">
      <c r="A138" s="10" t="s">
        <v>366</v>
      </c>
      <c r="B138" s="9">
        <v>-2200</v>
      </c>
      <c r="D138" s="18" t="s">
        <v>384</v>
      </c>
      <c r="E138" s="19">
        <v>-1179</v>
      </c>
      <c r="G138" s="18" t="s">
        <v>279</v>
      </c>
      <c r="H138" s="19">
        <v>-5215</v>
      </c>
    </row>
    <row r="139" spans="1:11" x14ac:dyDescent="0.25">
      <c r="A139" s="8" t="s">
        <v>501</v>
      </c>
      <c r="B139" s="9">
        <v>-858</v>
      </c>
      <c r="D139" s="18" t="s">
        <v>95</v>
      </c>
      <c r="E139" s="19">
        <v>-9</v>
      </c>
      <c r="G139" s="18" t="s">
        <v>280</v>
      </c>
      <c r="H139" s="19">
        <v>-42</v>
      </c>
    </row>
    <row r="140" spans="1:11" x14ac:dyDescent="0.25">
      <c r="A140" s="10" t="s">
        <v>502</v>
      </c>
      <c r="B140" s="9">
        <v>-1620</v>
      </c>
      <c r="D140" s="18" t="s">
        <v>385</v>
      </c>
      <c r="E140" s="19">
        <v>-1354</v>
      </c>
      <c r="G140" s="18" t="s">
        <v>93</v>
      </c>
      <c r="H140" s="19">
        <v>-10637</v>
      </c>
    </row>
    <row r="141" spans="1:11" x14ac:dyDescent="0.25">
      <c r="A141" s="8" t="s">
        <v>367</v>
      </c>
      <c r="B141" s="9">
        <v>-2541</v>
      </c>
      <c r="D141" s="18" t="s">
        <v>282</v>
      </c>
      <c r="E141" s="19">
        <v>-1660</v>
      </c>
      <c r="G141" s="18" t="s">
        <v>94</v>
      </c>
      <c r="H141" s="19">
        <v>-10322</v>
      </c>
    </row>
    <row r="142" spans="1:11" x14ac:dyDescent="0.25">
      <c r="A142" s="8" t="s">
        <v>503</v>
      </c>
      <c r="B142" s="9">
        <v>-561</v>
      </c>
      <c r="D142" s="18" t="s">
        <v>56</v>
      </c>
      <c r="E142" s="19">
        <v>-2064</v>
      </c>
      <c r="G142" s="18" t="s">
        <v>281</v>
      </c>
      <c r="H142" s="19">
        <v>-544</v>
      </c>
    </row>
    <row r="143" spans="1:11" x14ac:dyDescent="0.25">
      <c r="A143" s="10" t="s">
        <v>504</v>
      </c>
      <c r="B143" s="9">
        <v>-2711</v>
      </c>
      <c r="D143" s="18" t="s">
        <v>386</v>
      </c>
      <c r="E143" s="19">
        <v>-389</v>
      </c>
      <c r="G143" s="18" t="s">
        <v>282</v>
      </c>
      <c r="H143" s="19">
        <v>-1466</v>
      </c>
    </row>
    <row r="144" spans="1:11" x14ac:dyDescent="0.25">
      <c r="A144" s="8" t="s">
        <v>505</v>
      </c>
      <c r="B144" s="9">
        <v>-94</v>
      </c>
      <c r="D144" s="18" t="s">
        <v>387</v>
      </c>
      <c r="E144" s="19">
        <v>-1067</v>
      </c>
      <c r="G144" s="18" t="s">
        <v>56</v>
      </c>
      <c r="H144" s="19">
        <v>-4425</v>
      </c>
    </row>
    <row r="145" spans="1:8" x14ac:dyDescent="0.25">
      <c r="A145" s="8" t="s">
        <v>506</v>
      </c>
      <c r="B145" s="9">
        <v>-120</v>
      </c>
      <c r="D145" s="18" t="s">
        <v>96</v>
      </c>
      <c r="E145" s="19">
        <v>-926</v>
      </c>
      <c r="G145" s="18" t="s">
        <v>96</v>
      </c>
      <c r="H145" s="19">
        <v>-2671</v>
      </c>
    </row>
    <row r="146" spans="1:8" x14ac:dyDescent="0.25">
      <c r="A146" s="8" t="s">
        <v>507</v>
      </c>
      <c r="B146" s="9">
        <v>-9800</v>
      </c>
      <c r="D146" s="18" t="s">
        <v>388</v>
      </c>
      <c r="E146" s="19">
        <v>-3554</v>
      </c>
      <c r="G146" s="18" t="s">
        <v>165</v>
      </c>
      <c r="H146" s="19">
        <v>-53</v>
      </c>
    </row>
    <row r="147" spans="1:8" x14ac:dyDescent="0.25">
      <c r="A147" s="8" t="s">
        <v>508</v>
      </c>
      <c r="B147" s="9">
        <v>-191</v>
      </c>
      <c r="D147" s="18" t="s">
        <v>389</v>
      </c>
      <c r="E147" s="19">
        <v>-1225</v>
      </c>
      <c r="G147" s="18" t="s">
        <v>283</v>
      </c>
      <c r="H147" s="19">
        <v>-1508</v>
      </c>
    </row>
    <row r="148" spans="1:8" x14ac:dyDescent="0.25">
      <c r="A148" s="8" t="s">
        <v>38</v>
      </c>
      <c r="B148" s="9">
        <v>-525</v>
      </c>
      <c r="D148" s="18" t="s">
        <v>283</v>
      </c>
      <c r="E148" s="19">
        <v>-35</v>
      </c>
      <c r="G148" s="18" t="s">
        <v>167</v>
      </c>
      <c r="H148" s="19">
        <v>-2116</v>
      </c>
    </row>
    <row r="149" spans="1:8" x14ac:dyDescent="0.25">
      <c r="A149" s="8" t="s">
        <v>86</v>
      </c>
      <c r="B149" s="9">
        <v>-3957</v>
      </c>
      <c r="D149" s="18" t="s">
        <v>167</v>
      </c>
      <c r="E149" s="19">
        <v>-1817</v>
      </c>
      <c r="G149" s="18" t="s">
        <v>168</v>
      </c>
      <c r="H149" s="19">
        <v>-791</v>
      </c>
    </row>
    <row r="150" spans="1:8" x14ac:dyDescent="0.25">
      <c r="A150" s="10" t="s">
        <v>269</v>
      </c>
      <c r="B150" s="9">
        <v>-1867</v>
      </c>
      <c r="D150" s="18" t="s">
        <v>168</v>
      </c>
      <c r="E150" s="19">
        <v>-4</v>
      </c>
      <c r="G150" s="18" t="s">
        <v>284</v>
      </c>
      <c r="H150" s="19">
        <v>-163</v>
      </c>
    </row>
    <row r="151" spans="1:8" x14ac:dyDescent="0.25">
      <c r="A151" s="10" t="s">
        <v>270</v>
      </c>
      <c r="B151" s="9">
        <v>-1313</v>
      </c>
      <c r="D151" s="18" t="s">
        <v>285</v>
      </c>
      <c r="E151" s="19">
        <v>-1841</v>
      </c>
      <c r="G151" s="18" t="s">
        <v>285</v>
      </c>
      <c r="H151" s="19">
        <v>-2459</v>
      </c>
    </row>
    <row r="152" spans="1:8" x14ac:dyDescent="0.25">
      <c r="A152" s="10" t="s">
        <v>271</v>
      </c>
      <c r="B152" s="9">
        <v>-6568</v>
      </c>
      <c r="D152" s="18" t="s">
        <v>169</v>
      </c>
      <c r="E152" s="19">
        <v>-2108</v>
      </c>
      <c r="G152" s="18" t="s">
        <v>286</v>
      </c>
      <c r="H152" s="19">
        <v>-917</v>
      </c>
    </row>
    <row r="153" spans="1:8" x14ac:dyDescent="0.25">
      <c r="A153" s="10" t="s">
        <v>369</v>
      </c>
      <c r="B153" s="9">
        <v>-1922</v>
      </c>
      <c r="D153" s="18" t="s">
        <v>288</v>
      </c>
      <c r="E153" s="19">
        <v>-452</v>
      </c>
      <c r="G153" s="18" t="s">
        <v>287</v>
      </c>
      <c r="H153" s="19">
        <v>-920</v>
      </c>
    </row>
    <row r="154" spans="1:8" x14ac:dyDescent="0.25">
      <c r="A154" s="8" t="s">
        <v>146</v>
      </c>
      <c r="B154" s="9">
        <v>-273</v>
      </c>
      <c r="D154" s="18" t="s">
        <v>170</v>
      </c>
      <c r="E154" s="19">
        <v>-814</v>
      </c>
      <c r="G154" s="18" t="s">
        <v>288</v>
      </c>
      <c r="H154" s="19">
        <v>-1009</v>
      </c>
    </row>
    <row r="155" spans="1:8" x14ac:dyDescent="0.25">
      <c r="A155" s="8" t="s">
        <v>371</v>
      </c>
      <c r="B155" s="9">
        <v>-2842</v>
      </c>
      <c r="D155" s="18" t="s">
        <v>390</v>
      </c>
      <c r="E155" s="19">
        <v>-3126</v>
      </c>
      <c r="G155" s="18" t="s">
        <v>170</v>
      </c>
      <c r="H155" s="19">
        <v>-524</v>
      </c>
    </row>
    <row r="156" spans="1:8" x14ac:dyDescent="0.25">
      <c r="A156" s="8" t="s">
        <v>372</v>
      </c>
      <c r="B156" s="9">
        <v>-2205</v>
      </c>
      <c r="D156" s="18" t="s">
        <v>391</v>
      </c>
      <c r="E156" s="19">
        <v>-6435</v>
      </c>
      <c r="G156" s="18" t="s">
        <v>171</v>
      </c>
      <c r="H156" s="19">
        <v>-700</v>
      </c>
    </row>
    <row r="157" spans="1:8" x14ac:dyDescent="0.25">
      <c r="A157" s="8" t="s">
        <v>509</v>
      </c>
      <c r="B157" s="9">
        <v>-228</v>
      </c>
      <c r="D157" s="18" t="s">
        <v>172</v>
      </c>
      <c r="E157" s="19">
        <v>-2069</v>
      </c>
      <c r="G157" s="18" t="s">
        <v>289</v>
      </c>
      <c r="H157" s="19">
        <v>-1560</v>
      </c>
    </row>
    <row r="158" spans="1:8" x14ac:dyDescent="0.25">
      <c r="A158" s="8" t="s">
        <v>510</v>
      </c>
      <c r="B158" s="9">
        <v>-1264</v>
      </c>
      <c r="D158" s="18" t="s">
        <v>290</v>
      </c>
      <c r="E158" s="19">
        <v>-59</v>
      </c>
      <c r="G158" s="18" t="s">
        <v>172</v>
      </c>
      <c r="H158" s="19">
        <v>-1594</v>
      </c>
    </row>
    <row r="159" spans="1:8" x14ac:dyDescent="0.25">
      <c r="A159" s="10" t="s">
        <v>511</v>
      </c>
      <c r="B159" s="9">
        <v>-222</v>
      </c>
      <c r="D159" s="18" t="s">
        <v>291</v>
      </c>
      <c r="E159" s="19">
        <v>-1432</v>
      </c>
      <c r="G159" s="18" t="s">
        <v>290</v>
      </c>
      <c r="H159" s="19">
        <v>-372</v>
      </c>
    </row>
    <row r="160" spans="1:8" x14ac:dyDescent="0.25">
      <c r="A160" s="10" t="s">
        <v>52</v>
      </c>
      <c r="B160" s="9">
        <v>-1243</v>
      </c>
      <c r="D160" s="18" t="s">
        <v>173</v>
      </c>
      <c r="E160" s="19">
        <v>-183</v>
      </c>
      <c r="G160" s="18" t="s">
        <v>291</v>
      </c>
      <c r="H160" s="19">
        <v>-882</v>
      </c>
    </row>
    <row r="161" spans="1:8" x14ac:dyDescent="0.25">
      <c r="A161" s="10" t="s">
        <v>374</v>
      </c>
      <c r="B161" s="9">
        <v>-8819</v>
      </c>
      <c r="D161" s="18" t="s">
        <v>292</v>
      </c>
      <c r="E161" s="19">
        <v>-666</v>
      </c>
      <c r="G161" s="18" t="s">
        <v>173</v>
      </c>
      <c r="H161" s="19">
        <v>-763</v>
      </c>
    </row>
    <row r="162" spans="1:8" x14ac:dyDescent="0.25">
      <c r="A162" s="10" t="s">
        <v>512</v>
      </c>
      <c r="B162" s="9">
        <v>-274</v>
      </c>
      <c r="D162" s="18" t="s">
        <v>392</v>
      </c>
      <c r="E162" s="19">
        <v>-237</v>
      </c>
      <c r="G162" s="18" t="s">
        <v>292</v>
      </c>
      <c r="H162" s="19">
        <v>-125</v>
      </c>
    </row>
    <row r="163" spans="1:8" x14ac:dyDescent="0.25">
      <c r="A163" s="10" t="s">
        <v>377</v>
      </c>
      <c r="B163" s="9">
        <v>-785</v>
      </c>
      <c r="D163" s="18" t="s">
        <v>393</v>
      </c>
      <c r="E163" s="19">
        <v>-23</v>
      </c>
      <c r="G163" s="18" t="s">
        <v>293</v>
      </c>
      <c r="H163" s="19">
        <v>-2383</v>
      </c>
    </row>
    <row r="164" spans="1:8" x14ac:dyDescent="0.25">
      <c r="A164" s="10" t="s">
        <v>513</v>
      </c>
      <c r="B164" s="9">
        <v>-907</v>
      </c>
      <c r="D164" s="18" t="s">
        <v>394</v>
      </c>
      <c r="E164" s="19">
        <v>-3670</v>
      </c>
      <c r="G164" s="18" t="s">
        <v>294</v>
      </c>
      <c r="H164" s="19">
        <v>-311</v>
      </c>
    </row>
    <row r="165" spans="1:8" x14ac:dyDescent="0.25">
      <c r="A165" s="10" t="s">
        <v>514</v>
      </c>
      <c r="B165" s="9">
        <v>-1044</v>
      </c>
      <c r="D165" s="18" t="s">
        <v>395</v>
      </c>
      <c r="E165" s="19">
        <v>-44</v>
      </c>
      <c r="G165" s="18" t="s">
        <v>295</v>
      </c>
      <c r="H165" s="19">
        <v>-793</v>
      </c>
    </row>
    <row r="166" spans="1:8" x14ac:dyDescent="0.25">
      <c r="A166" s="10" t="s">
        <v>90</v>
      </c>
      <c r="B166" s="9">
        <v>-526</v>
      </c>
      <c r="D166" s="18" t="s">
        <v>25</v>
      </c>
      <c r="E166" s="19">
        <v>-347</v>
      </c>
      <c r="G166" s="18" t="s">
        <v>25</v>
      </c>
      <c r="H166" s="19">
        <v>-2880</v>
      </c>
    </row>
    <row r="167" spans="1:8" x14ac:dyDescent="0.25">
      <c r="A167" s="8" t="s">
        <v>515</v>
      </c>
      <c r="B167" s="9">
        <v>-1427</v>
      </c>
      <c r="D167" s="18" t="s">
        <v>296</v>
      </c>
      <c r="E167" s="19">
        <v>-585</v>
      </c>
      <c r="G167" s="18" t="s">
        <v>296</v>
      </c>
      <c r="H167" s="19">
        <v>-319</v>
      </c>
    </row>
    <row r="168" spans="1:8" x14ac:dyDescent="0.25">
      <c r="A168" s="8" t="s">
        <v>516</v>
      </c>
      <c r="B168" s="9">
        <v>-1203</v>
      </c>
      <c r="D168" s="18" t="s">
        <v>396</v>
      </c>
      <c r="E168" s="19">
        <v>-1419</v>
      </c>
      <c r="G168" s="18" t="s">
        <v>297</v>
      </c>
      <c r="H168" s="19">
        <v>-858</v>
      </c>
    </row>
    <row r="169" spans="1:8" x14ac:dyDescent="0.25">
      <c r="A169" s="8" t="s">
        <v>517</v>
      </c>
      <c r="B169" s="9">
        <v>-1161</v>
      </c>
      <c r="D169" s="18" t="s">
        <v>397</v>
      </c>
      <c r="E169" s="19">
        <v>-486</v>
      </c>
      <c r="G169" s="18" t="s">
        <v>175</v>
      </c>
      <c r="H169" s="19">
        <v>-506</v>
      </c>
    </row>
    <row r="170" spans="1:8" x14ac:dyDescent="0.25">
      <c r="A170" s="8" t="s">
        <v>156</v>
      </c>
      <c r="B170" s="9">
        <v>-315</v>
      </c>
      <c r="D170" s="18" t="s">
        <v>398</v>
      </c>
      <c r="E170" s="19">
        <v>-269</v>
      </c>
      <c r="G170" s="18" t="s">
        <v>298</v>
      </c>
      <c r="H170" s="19">
        <v>-563</v>
      </c>
    </row>
    <row r="171" spans="1:8" x14ac:dyDescent="0.25">
      <c r="A171" s="8" t="s">
        <v>276</v>
      </c>
      <c r="B171" s="9">
        <v>-4996</v>
      </c>
      <c r="D171" s="18" t="s">
        <v>297</v>
      </c>
      <c r="E171" s="19">
        <v>-1761</v>
      </c>
      <c r="G171" s="18" t="s">
        <v>299</v>
      </c>
      <c r="H171" s="19">
        <v>-2983</v>
      </c>
    </row>
    <row r="172" spans="1:8" x14ac:dyDescent="0.25">
      <c r="A172" s="8" t="s">
        <v>157</v>
      </c>
      <c r="B172" s="9">
        <v>-490</v>
      </c>
      <c r="D172" s="18" t="s">
        <v>399</v>
      </c>
      <c r="E172" s="19">
        <v>-5426</v>
      </c>
      <c r="G172" s="18" t="s">
        <v>300</v>
      </c>
      <c r="H172" s="19">
        <v>-435</v>
      </c>
    </row>
    <row r="173" spans="1:8" x14ac:dyDescent="0.25">
      <c r="A173" s="8" t="s">
        <v>379</v>
      </c>
      <c r="B173" s="9">
        <v>-2875</v>
      </c>
      <c r="D173" s="18" t="s">
        <v>298</v>
      </c>
      <c r="E173" s="19">
        <v>-1237</v>
      </c>
      <c r="G173" s="18" t="s">
        <v>59</v>
      </c>
      <c r="H173" s="19">
        <v>-4256</v>
      </c>
    </row>
    <row r="174" spans="1:8" x14ac:dyDescent="0.25">
      <c r="A174" s="10" t="s">
        <v>380</v>
      </c>
      <c r="B174" s="9">
        <v>-12494</v>
      </c>
      <c r="D174" s="18" t="s">
        <v>59</v>
      </c>
      <c r="E174" s="19">
        <v>-3570</v>
      </c>
      <c r="G174" s="18" t="s">
        <v>177</v>
      </c>
      <c r="H174" s="19">
        <v>-2464</v>
      </c>
    </row>
    <row r="175" spans="1:8" x14ac:dyDescent="0.25">
      <c r="A175" s="10" t="s">
        <v>159</v>
      </c>
      <c r="B175" s="9">
        <v>-342</v>
      </c>
      <c r="D175" s="18" t="s">
        <v>400</v>
      </c>
      <c r="E175" s="19">
        <v>-970</v>
      </c>
      <c r="G175" s="18" t="s">
        <v>179</v>
      </c>
      <c r="H175" s="19">
        <v>-3792</v>
      </c>
    </row>
    <row r="176" spans="1:8" x14ac:dyDescent="0.25">
      <c r="A176" s="10" t="s">
        <v>518</v>
      </c>
      <c r="B176" s="9">
        <v>-942</v>
      </c>
      <c r="D176" s="18" t="s">
        <v>401</v>
      </c>
      <c r="E176" s="19">
        <v>-441</v>
      </c>
      <c r="G176" s="18" t="s">
        <v>301</v>
      </c>
      <c r="H176" s="19">
        <v>-1262</v>
      </c>
    </row>
    <row r="177" spans="1:8" x14ac:dyDescent="0.25">
      <c r="A177" s="10" t="s">
        <v>519</v>
      </c>
      <c r="B177" s="9">
        <v>-2000</v>
      </c>
      <c r="D177" s="18" t="s">
        <v>302</v>
      </c>
      <c r="E177" s="19">
        <v>-276</v>
      </c>
      <c r="G177" s="18" t="s">
        <v>302</v>
      </c>
      <c r="H177" s="19">
        <v>-1246</v>
      </c>
    </row>
    <row r="178" spans="1:8" x14ac:dyDescent="0.25">
      <c r="A178" s="10" t="s">
        <v>520</v>
      </c>
      <c r="B178" s="9">
        <v>-1190</v>
      </c>
      <c r="D178" s="18" t="s">
        <v>303</v>
      </c>
      <c r="E178" s="19">
        <v>-4416</v>
      </c>
      <c r="G178" s="18" t="s">
        <v>303</v>
      </c>
      <c r="H178" s="19">
        <v>-2965</v>
      </c>
    </row>
    <row r="179" spans="1:8" x14ac:dyDescent="0.25">
      <c r="A179" s="8" t="s">
        <v>521</v>
      </c>
      <c r="B179" s="9">
        <v>-1501</v>
      </c>
      <c r="D179" s="18" t="s">
        <v>402</v>
      </c>
      <c r="E179" s="19">
        <v>-3015</v>
      </c>
      <c r="G179" s="18" t="s">
        <v>304</v>
      </c>
      <c r="H179" s="19">
        <v>-469</v>
      </c>
    </row>
    <row r="180" spans="1:8" x14ac:dyDescent="0.25">
      <c r="A180" s="8" t="s">
        <v>54</v>
      </c>
      <c r="B180" s="9">
        <v>-2568</v>
      </c>
      <c r="D180" s="18" t="s">
        <v>403</v>
      </c>
      <c r="E180" s="19">
        <v>-571</v>
      </c>
      <c r="G180" s="18" t="s">
        <v>181</v>
      </c>
      <c r="H180" s="19">
        <v>-327</v>
      </c>
    </row>
    <row r="181" spans="1:8" x14ac:dyDescent="0.25">
      <c r="A181" s="8" t="s">
        <v>382</v>
      </c>
      <c r="B181" s="9">
        <v>-507</v>
      </c>
      <c r="D181" s="18" t="s">
        <v>404</v>
      </c>
      <c r="E181" s="19">
        <v>-347</v>
      </c>
      <c r="G181" s="18" t="s">
        <v>182</v>
      </c>
      <c r="H181" s="19">
        <v>-407</v>
      </c>
    </row>
    <row r="182" spans="1:8" x14ac:dyDescent="0.25">
      <c r="A182" s="8" t="s">
        <v>522</v>
      </c>
      <c r="B182" s="9">
        <v>-882</v>
      </c>
      <c r="D182" s="18" t="s">
        <v>181</v>
      </c>
      <c r="E182" s="19">
        <v>-549</v>
      </c>
      <c r="G182" s="18" t="s">
        <v>305</v>
      </c>
      <c r="H182" s="19">
        <v>-3381</v>
      </c>
    </row>
    <row r="183" spans="1:8" x14ac:dyDescent="0.25">
      <c r="A183" s="10" t="s">
        <v>523</v>
      </c>
      <c r="B183" s="9">
        <v>-2260</v>
      </c>
      <c r="D183" s="18" t="s">
        <v>405</v>
      </c>
      <c r="E183" s="19">
        <v>-41</v>
      </c>
      <c r="G183" s="18" t="s">
        <v>183</v>
      </c>
      <c r="H183" s="19">
        <v>-2659</v>
      </c>
    </row>
    <row r="184" spans="1:8" x14ac:dyDescent="0.25">
      <c r="A184" s="8" t="s">
        <v>524</v>
      </c>
      <c r="B184" s="9">
        <v>-117</v>
      </c>
      <c r="D184" s="18" t="s">
        <v>182</v>
      </c>
      <c r="E184" s="19">
        <v>-1194</v>
      </c>
      <c r="G184" s="18" t="s">
        <v>306</v>
      </c>
      <c r="H184" s="19">
        <v>-3233</v>
      </c>
    </row>
    <row r="185" spans="1:8" x14ac:dyDescent="0.25">
      <c r="A185" s="10" t="s">
        <v>279</v>
      </c>
      <c r="B185" s="9">
        <v>-4017</v>
      </c>
      <c r="D185" s="18" t="s">
        <v>406</v>
      </c>
      <c r="E185" s="19">
        <v>-290</v>
      </c>
      <c r="G185" s="18" t="s">
        <v>307</v>
      </c>
      <c r="H185" s="19">
        <v>-1337</v>
      </c>
    </row>
    <row r="186" spans="1:8" x14ac:dyDescent="0.25">
      <c r="A186" s="8" t="s">
        <v>525</v>
      </c>
      <c r="B186" s="9">
        <v>-5448</v>
      </c>
      <c r="D186" s="18" t="s">
        <v>407</v>
      </c>
      <c r="E186" s="19">
        <v>-1053</v>
      </c>
      <c r="G186" s="18" t="s">
        <v>308</v>
      </c>
      <c r="H186" s="19">
        <v>-584</v>
      </c>
    </row>
    <row r="187" spans="1:8" x14ac:dyDescent="0.25">
      <c r="A187" s="8" t="s">
        <v>526</v>
      </c>
      <c r="B187" s="9">
        <v>-667</v>
      </c>
      <c r="D187" s="18" t="s">
        <v>305</v>
      </c>
      <c r="E187" s="19">
        <v>-2898</v>
      </c>
      <c r="G187" s="18" t="s">
        <v>309</v>
      </c>
      <c r="H187" s="19">
        <v>-281</v>
      </c>
    </row>
    <row r="188" spans="1:8" x14ac:dyDescent="0.25">
      <c r="A188" s="8" t="s">
        <v>527</v>
      </c>
      <c r="B188" s="9">
        <v>-650</v>
      </c>
      <c r="D188" s="18" t="s">
        <v>408</v>
      </c>
      <c r="E188" s="19">
        <v>-2000</v>
      </c>
      <c r="G188" s="18" t="s">
        <v>310</v>
      </c>
      <c r="H188" s="19">
        <v>-2804</v>
      </c>
    </row>
    <row r="189" spans="1:8" x14ac:dyDescent="0.25">
      <c r="A189" s="8" t="s">
        <v>93</v>
      </c>
      <c r="B189" s="9">
        <v>-8321</v>
      </c>
      <c r="D189" s="18" t="s">
        <v>306</v>
      </c>
      <c r="E189" s="19">
        <v>-3545</v>
      </c>
      <c r="G189" s="18" t="s">
        <v>43</v>
      </c>
      <c r="H189" s="19">
        <v>-2196</v>
      </c>
    </row>
    <row r="190" spans="1:8" x14ac:dyDescent="0.25">
      <c r="A190" s="8" t="s">
        <v>383</v>
      </c>
      <c r="B190" s="9">
        <v>-121</v>
      </c>
      <c r="D190" s="18" t="s">
        <v>307</v>
      </c>
      <c r="E190" s="19">
        <v>-1114</v>
      </c>
      <c r="G190" s="18" t="s">
        <v>184</v>
      </c>
      <c r="H190" s="19">
        <v>-175</v>
      </c>
    </row>
    <row r="191" spans="1:8" x14ac:dyDescent="0.25">
      <c r="A191" s="10" t="s">
        <v>528</v>
      </c>
      <c r="B191" s="9">
        <v>-1000</v>
      </c>
      <c r="D191" s="18" t="s">
        <v>409</v>
      </c>
      <c r="E191" s="19">
        <v>-2163</v>
      </c>
      <c r="G191" s="18" t="s">
        <v>311</v>
      </c>
      <c r="H191" s="19">
        <v>-113</v>
      </c>
    </row>
    <row r="192" spans="1:8" x14ac:dyDescent="0.25">
      <c r="A192" s="10" t="s">
        <v>385</v>
      </c>
      <c r="B192" s="9">
        <v>-92</v>
      </c>
      <c r="D192" s="18" t="s">
        <v>410</v>
      </c>
      <c r="E192" s="19">
        <v>-1967</v>
      </c>
      <c r="G192" s="18" t="s">
        <v>312</v>
      </c>
      <c r="H192" s="19">
        <v>-5</v>
      </c>
    </row>
    <row r="193" spans="1:8" x14ac:dyDescent="0.25">
      <c r="A193" s="10" t="s">
        <v>529</v>
      </c>
      <c r="B193" s="9">
        <v>-1455</v>
      </c>
      <c r="D193" s="18" t="s">
        <v>310</v>
      </c>
      <c r="E193" s="19">
        <v>-1883</v>
      </c>
      <c r="G193" s="18" t="s">
        <v>187</v>
      </c>
      <c r="H193" s="19">
        <v>-510</v>
      </c>
    </row>
    <row r="194" spans="1:8" x14ac:dyDescent="0.25">
      <c r="A194" s="8" t="s">
        <v>530</v>
      </c>
      <c r="B194" s="9">
        <v>-2104</v>
      </c>
      <c r="D194" s="18" t="s">
        <v>43</v>
      </c>
      <c r="E194" s="19">
        <v>-2440</v>
      </c>
      <c r="G194" s="18" t="s">
        <v>313</v>
      </c>
      <c r="H194" s="19">
        <v>-1999</v>
      </c>
    </row>
    <row r="195" spans="1:8" x14ac:dyDescent="0.25">
      <c r="A195" s="8" t="s">
        <v>56</v>
      </c>
      <c r="B195" s="9">
        <v>-2708</v>
      </c>
      <c r="D195" s="18" t="s">
        <v>411</v>
      </c>
      <c r="E195" s="19">
        <v>-204</v>
      </c>
      <c r="G195" s="18" t="s">
        <v>314</v>
      </c>
      <c r="H195" s="19">
        <v>-1074</v>
      </c>
    </row>
    <row r="196" spans="1:8" x14ac:dyDescent="0.25">
      <c r="A196" s="8" t="s">
        <v>531</v>
      </c>
      <c r="B196" s="9">
        <v>-1413</v>
      </c>
      <c r="D196" s="18" t="s">
        <v>314</v>
      </c>
      <c r="E196" s="19">
        <v>-2552</v>
      </c>
      <c r="G196" s="18" t="s">
        <v>315</v>
      </c>
      <c r="H196" s="19">
        <v>-2586</v>
      </c>
    </row>
    <row r="197" spans="1:8" x14ac:dyDescent="0.25">
      <c r="A197" s="8" t="s">
        <v>532</v>
      </c>
      <c r="B197" s="9">
        <v>-1373</v>
      </c>
      <c r="D197" s="18" t="s">
        <v>412</v>
      </c>
      <c r="E197" s="19">
        <v>-708</v>
      </c>
      <c r="G197" s="18" t="s">
        <v>188</v>
      </c>
      <c r="H197" s="19">
        <v>-4015</v>
      </c>
    </row>
    <row r="198" spans="1:8" x14ac:dyDescent="0.25">
      <c r="A198" s="10" t="s">
        <v>533</v>
      </c>
      <c r="B198" s="9">
        <v>-2853</v>
      </c>
      <c r="D198" s="18" t="s">
        <v>413</v>
      </c>
      <c r="E198" s="19">
        <v>-612</v>
      </c>
      <c r="G198" s="18" t="s">
        <v>316</v>
      </c>
      <c r="H198" s="19">
        <v>-32</v>
      </c>
    </row>
    <row r="199" spans="1:8" x14ac:dyDescent="0.25">
      <c r="A199" s="8" t="s">
        <v>389</v>
      </c>
      <c r="B199" s="9">
        <v>-720</v>
      </c>
      <c r="D199" s="18" t="s">
        <v>315</v>
      </c>
      <c r="E199" s="19">
        <v>-1494</v>
      </c>
      <c r="G199" s="18" t="s">
        <v>189</v>
      </c>
      <c r="H199" s="19">
        <v>-1763</v>
      </c>
    </row>
    <row r="200" spans="1:8" x14ac:dyDescent="0.25">
      <c r="A200" s="10" t="s">
        <v>534</v>
      </c>
      <c r="B200" s="9">
        <v>-3110</v>
      </c>
      <c r="D200" s="18" t="s">
        <v>188</v>
      </c>
      <c r="E200" s="19">
        <v>-1747</v>
      </c>
      <c r="G200" s="18" t="s">
        <v>190</v>
      </c>
      <c r="H200" s="19">
        <v>-212</v>
      </c>
    </row>
    <row r="201" spans="1:8" x14ac:dyDescent="0.25">
      <c r="A201" s="10" t="s">
        <v>535</v>
      </c>
      <c r="B201" s="9">
        <v>-1437</v>
      </c>
      <c r="D201" s="18" t="s">
        <v>414</v>
      </c>
      <c r="E201" s="19">
        <v>-458</v>
      </c>
      <c r="G201" s="18" t="s">
        <v>191</v>
      </c>
      <c r="H201" s="19">
        <v>-5179</v>
      </c>
    </row>
    <row r="202" spans="1:8" x14ac:dyDescent="0.25">
      <c r="A202" s="10" t="s">
        <v>284</v>
      </c>
      <c r="B202" s="9">
        <v>-1572</v>
      </c>
      <c r="D202" s="18" t="s">
        <v>189</v>
      </c>
      <c r="E202" s="19">
        <v>-255</v>
      </c>
      <c r="G202" s="18" t="s">
        <v>317</v>
      </c>
      <c r="H202" s="19">
        <v>-278</v>
      </c>
    </row>
    <row r="203" spans="1:8" x14ac:dyDescent="0.25">
      <c r="A203" s="8" t="s">
        <v>536</v>
      </c>
      <c r="B203" s="9">
        <v>-2675</v>
      </c>
      <c r="D203" s="18" t="s">
        <v>415</v>
      </c>
      <c r="E203" s="19">
        <v>-61</v>
      </c>
      <c r="G203" s="18" t="s">
        <v>193</v>
      </c>
      <c r="H203" s="19">
        <v>-1267</v>
      </c>
    </row>
    <row r="204" spans="1:8" x14ac:dyDescent="0.25">
      <c r="A204" s="10" t="s">
        <v>537</v>
      </c>
      <c r="B204" s="9">
        <v>-1995</v>
      </c>
      <c r="D204" s="18" t="s">
        <v>191</v>
      </c>
      <c r="E204" s="19">
        <v>-108</v>
      </c>
      <c r="G204" s="18" t="s">
        <v>318</v>
      </c>
      <c r="H204" s="19">
        <v>-1864</v>
      </c>
    </row>
    <row r="205" spans="1:8" x14ac:dyDescent="0.25">
      <c r="A205" s="10" t="s">
        <v>285</v>
      </c>
      <c r="B205" s="9">
        <v>-3154</v>
      </c>
      <c r="D205" s="18" t="s">
        <v>416</v>
      </c>
      <c r="E205" s="19">
        <v>-3508</v>
      </c>
      <c r="G205" s="18" t="s">
        <v>319</v>
      </c>
      <c r="H205" s="19">
        <v>-5570</v>
      </c>
    </row>
    <row r="206" spans="1:8" x14ac:dyDescent="0.25">
      <c r="A206" s="8" t="s">
        <v>169</v>
      </c>
      <c r="B206" s="9">
        <v>-3642</v>
      </c>
      <c r="D206" s="18" t="s">
        <v>193</v>
      </c>
      <c r="E206" s="19">
        <v>-2751</v>
      </c>
      <c r="G206" s="18" t="s">
        <v>320</v>
      </c>
      <c r="H206" s="19">
        <v>-1553</v>
      </c>
    </row>
    <row r="207" spans="1:8" x14ac:dyDescent="0.25">
      <c r="A207" s="8" t="s">
        <v>538</v>
      </c>
      <c r="B207" s="9">
        <v>-11</v>
      </c>
      <c r="D207" s="18" t="s">
        <v>417</v>
      </c>
      <c r="E207" s="19">
        <v>-1056</v>
      </c>
      <c r="G207" s="18" t="s">
        <v>321</v>
      </c>
      <c r="H207" s="19">
        <v>-1790</v>
      </c>
    </row>
    <row r="208" spans="1:8" x14ac:dyDescent="0.25">
      <c r="A208" s="10" t="s">
        <v>170</v>
      </c>
      <c r="B208" s="9">
        <v>-1854</v>
      </c>
      <c r="D208" s="18" t="s">
        <v>318</v>
      </c>
      <c r="E208" s="19">
        <v>-4046</v>
      </c>
      <c r="G208" s="18" t="s">
        <v>322</v>
      </c>
      <c r="H208" s="19">
        <v>-1141</v>
      </c>
    </row>
    <row r="209" spans="1:8" x14ac:dyDescent="0.25">
      <c r="A209" s="10" t="s">
        <v>539</v>
      </c>
      <c r="B209" s="9">
        <v>-1029</v>
      </c>
      <c r="D209" s="18" t="s">
        <v>418</v>
      </c>
      <c r="E209" s="19">
        <v>-536</v>
      </c>
      <c r="G209" s="18" t="s">
        <v>323</v>
      </c>
      <c r="H209" s="19">
        <v>-496</v>
      </c>
    </row>
    <row r="210" spans="1:8" x14ac:dyDescent="0.25">
      <c r="A210" s="10" t="s">
        <v>172</v>
      </c>
      <c r="B210" s="9">
        <v>-1970</v>
      </c>
      <c r="D210" s="18" t="s">
        <v>319</v>
      </c>
      <c r="E210" s="19">
        <v>-2698</v>
      </c>
      <c r="G210" s="18" t="s">
        <v>194</v>
      </c>
      <c r="H210" s="19">
        <v>-1311</v>
      </c>
    </row>
    <row r="211" spans="1:8" x14ac:dyDescent="0.25">
      <c r="A211" s="8" t="s">
        <v>540</v>
      </c>
      <c r="B211" s="9">
        <v>-45</v>
      </c>
      <c r="D211" s="18" t="s">
        <v>419</v>
      </c>
      <c r="E211" s="19">
        <v>-883</v>
      </c>
      <c r="G211" s="18" t="s">
        <v>62</v>
      </c>
      <c r="H211" s="19">
        <v>-172</v>
      </c>
    </row>
    <row r="212" spans="1:8" x14ac:dyDescent="0.25">
      <c r="A212" s="10" t="s">
        <v>290</v>
      </c>
      <c r="B212" s="9">
        <v>-311</v>
      </c>
      <c r="D212" s="18" t="s">
        <v>420</v>
      </c>
      <c r="E212" s="19">
        <v>-551</v>
      </c>
      <c r="G212" s="18" t="s">
        <v>324</v>
      </c>
      <c r="H212" s="19">
        <v>-1404</v>
      </c>
    </row>
    <row r="213" spans="1:8" x14ac:dyDescent="0.25">
      <c r="A213" s="10" t="s">
        <v>541</v>
      </c>
      <c r="B213" s="9">
        <v>-252</v>
      </c>
      <c r="D213" s="18" t="s">
        <v>323</v>
      </c>
      <c r="E213" s="19">
        <v>-440</v>
      </c>
      <c r="G213" s="18" t="s">
        <v>325</v>
      </c>
      <c r="H213" s="19">
        <v>-814</v>
      </c>
    </row>
    <row r="214" spans="1:8" x14ac:dyDescent="0.25">
      <c r="A214" s="10" t="s">
        <v>542</v>
      </c>
      <c r="B214" s="9">
        <v>-2472</v>
      </c>
      <c r="D214" s="18" t="s">
        <v>194</v>
      </c>
      <c r="E214" s="19">
        <v>-607</v>
      </c>
      <c r="G214" s="18" t="s">
        <v>326</v>
      </c>
      <c r="H214" s="19">
        <v>-1324</v>
      </c>
    </row>
    <row r="215" spans="1:8" x14ac:dyDescent="0.25">
      <c r="A215" s="8" t="s">
        <v>543</v>
      </c>
      <c r="B215" s="9">
        <v>-619</v>
      </c>
      <c r="D215" s="18" t="s">
        <v>421</v>
      </c>
      <c r="E215" s="19">
        <v>-6630</v>
      </c>
      <c r="G215" s="18" t="s">
        <v>327</v>
      </c>
      <c r="H215" s="19">
        <v>-174</v>
      </c>
    </row>
    <row r="216" spans="1:8" ht="15.75" thickBot="1" x14ac:dyDescent="0.3">
      <c r="A216" s="8" t="s">
        <v>394</v>
      </c>
      <c r="B216" s="9">
        <v>-1385</v>
      </c>
      <c r="D216" s="18" t="s">
        <v>324</v>
      </c>
      <c r="E216" s="19">
        <v>-306</v>
      </c>
      <c r="G216" s="51" t="s">
        <v>328</v>
      </c>
      <c r="H216" s="62">
        <v>-282</v>
      </c>
    </row>
    <row r="217" spans="1:8" x14ac:dyDescent="0.25">
      <c r="A217" s="8" t="s">
        <v>544</v>
      </c>
      <c r="B217" s="9">
        <v>-1368</v>
      </c>
      <c r="D217" s="18" t="s">
        <v>422</v>
      </c>
      <c r="E217" s="19">
        <v>-1379</v>
      </c>
      <c r="G217" s="57" t="s">
        <v>15</v>
      </c>
      <c r="H217" s="53">
        <f>SUM(H5:H216)</f>
        <v>-398180</v>
      </c>
    </row>
    <row r="218" spans="1:8" x14ac:dyDescent="0.25">
      <c r="A218" s="10" t="s">
        <v>395</v>
      </c>
      <c r="B218" s="9">
        <v>-1086</v>
      </c>
      <c r="D218" s="18" t="s">
        <v>327</v>
      </c>
      <c r="E218" s="19">
        <v>-1563</v>
      </c>
      <c r="G218" s="58" t="s">
        <v>14</v>
      </c>
      <c r="H218" s="49">
        <v>0.104495875</v>
      </c>
    </row>
    <row r="219" spans="1:8" ht="15.75" thickBot="1" x14ac:dyDescent="0.3">
      <c r="A219" s="8" t="s">
        <v>25</v>
      </c>
      <c r="B219" s="9">
        <v>-1503</v>
      </c>
      <c r="D219" s="22" t="s">
        <v>328</v>
      </c>
      <c r="E219" s="23">
        <v>-3737</v>
      </c>
      <c r="G219" s="58" t="s">
        <v>16</v>
      </c>
      <c r="H219" s="54">
        <f>H217*H218</f>
        <v>-41608.167507500002</v>
      </c>
    </row>
    <row r="220" spans="1:8" ht="15.75" thickBot="1" x14ac:dyDescent="0.3">
      <c r="A220" s="10" t="s">
        <v>545</v>
      </c>
      <c r="B220" s="9">
        <v>-2627</v>
      </c>
      <c r="D220" s="57" t="s">
        <v>15</v>
      </c>
      <c r="E220" s="53">
        <f>SUM(E5:E219)</f>
        <v>-426149</v>
      </c>
      <c r="G220" s="59" t="s">
        <v>17</v>
      </c>
      <c r="H220" s="55">
        <f>H219/H4</f>
        <v>-196.26494107311322</v>
      </c>
    </row>
    <row r="221" spans="1:8" x14ac:dyDescent="0.25">
      <c r="A221" s="10" t="s">
        <v>396</v>
      </c>
      <c r="B221" s="9">
        <v>-421</v>
      </c>
      <c r="D221" s="58" t="s">
        <v>14</v>
      </c>
      <c r="E221" s="49">
        <v>0.104495875</v>
      </c>
      <c r="G221" s="1"/>
      <c r="H221" s="1"/>
    </row>
    <row r="222" spans="1:8" x14ac:dyDescent="0.25">
      <c r="A222" s="10" t="s">
        <v>546</v>
      </c>
      <c r="B222" s="9">
        <v>-369</v>
      </c>
      <c r="D222" s="58" t="s">
        <v>16</v>
      </c>
      <c r="E222" s="54">
        <f>E220*E221</f>
        <v>-44530.812635374998</v>
      </c>
    </row>
    <row r="223" spans="1:8" ht="15.75" thickBot="1" x14ac:dyDescent="0.3">
      <c r="A223" s="10" t="s">
        <v>547</v>
      </c>
      <c r="B223" s="9">
        <v>-118</v>
      </c>
      <c r="D223" s="59" t="s">
        <v>17</v>
      </c>
      <c r="E223" s="55">
        <f>E222/E4</f>
        <v>-207.12005876918604</v>
      </c>
    </row>
    <row r="224" spans="1:8" x14ac:dyDescent="0.25">
      <c r="A224" s="10" t="s">
        <v>548</v>
      </c>
      <c r="B224" s="9">
        <v>-634</v>
      </c>
    </row>
    <row r="225" spans="1:2" x14ac:dyDescent="0.25">
      <c r="A225" s="8" t="s">
        <v>398</v>
      </c>
      <c r="B225" s="9">
        <v>-293</v>
      </c>
    </row>
    <row r="226" spans="1:2" x14ac:dyDescent="0.25">
      <c r="A226" s="10" t="s">
        <v>549</v>
      </c>
      <c r="B226" s="9">
        <v>-4227</v>
      </c>
    </row>
    <row r="227" spans="1:2" x14ac:dyDescent="0.25">
      <c r="A227" s="10" t="s">
        <v>550</v>
      </c>
      <c r="B227" s="9">
        <v>-1963</v>
      </c>
    </row>
    <row r="228" spans="1:2" x14ac:dyDescent="0.25">
      <c r="A228" s="10" t="s">
        <v>399</v>
      </c>
      <c r="B228" s="9">
        <v>-1709</v>
      </c>
    </row>
    <row r="229" spans="1:2" x14ac:dyDescent="0.25">
      <c r="A229" s="8" t="s">
        <v>298</v>
      </c>
      <c r="B229" s="9">
        <v>-1250</v>
      </c>
    </row>
    <row r="230" spans="1:2" x14ac:dyDescent="0.25">
      <c r="A230" s="8" t="s">
        <v>551</v>
      </c>
      <c r="B230" s="9">
        <v>-1959</v>
      </c>
    </row>
    <row r="231" spans="1:2" x14ac:dyDescent="0.25">
      <c r="A231" s="8" t="s">
        <v>59</v>
      </c>
      <c r="B231" s="9">
        <v>-1149</v>
      </c>
    </row>
    <row r="232" spans="1:2" x14ac:dyDescent="0.25">
      <c r="A232" s="10" t="s">
        <v>552</v>
      </c>
      <c r="B232" s="9">
        <v>-385</v>
      </c>
    </row>
    <row r="233" spans="1:2" x14ac:dyDescent="0.25">
      <c r="A233" s="8" t="s">
        <v>553</v>
      </c>
      <c r="B233" s="9">
        <v>-405</v>
      </c>
    </row>
    <row r="234" spans="1:2" x14ac:dyDescent="0.25">
      <c r="A234" s="10" t="s">
        <v>400</v>
      </c>
      <c r="B234" s="9">
        <v>-1272</v>
      </c>
    </row>
    <row r="235" spans="1:2" x14ac:dyDescent="0.25">
      <c r="A235" s="10" t="s">
        <v>554</v>
      </c>
      <c r="B235" s="9">
        <v>-403</v>
      </c>
    </row>
    <row r="236" spans="1:2" x14ac:dyDescent="0.25">
      <c r="A236" s="10" t="s">
        <v>555</v>
      </c>
      <c r="B236" s="9">
        <v>-974</v>
      </c>
    </row>
    <row r="237" spans="1:2" x14ac:dyDescent="0.25">
      <c r="A237" s="10" t="s">
        <v>556</v>
      </c>
      <c r="B237" s="9">
        <v>-5614</v>
      </c>
    </row>
    <row r="238" spans="1:2" x14ac:dyDescent="0.25">
      <c r="A238" s="8" t="s">
        <v>557</v>
      </c>
      <c r="B238" s="9">
        <v>-657</v>
      </c>
    </row>
    <row r="239" spans="1:2" x14ac:dyDescent="0.25">
      <c r="A239" s="8" t="s">
        <v>302</v>
      </c>
      <c r="B239" s="9">
        <v>-645</v>
      </c>
    </row>
    <row r="240" spans="1:2" x14ac:dyDescent="0.25">
      <c r="A240" s="8" t="s">
        <v>558</v>
      </c>
      <c r="B240" s="9">
        <v>-1164</v>
      </c>
    </row>
    <row r="241" spans="1:2" x14ac:dyDescent="0.25">
      <c r="A241" s="8" t="s">
        <v>303</v>
      </c>
      <c r="B241" s="9">
        <v>-5196</v>
      </c>
    </row>
    <row r="242" spans="1:2" x14ac:dyDescent="0.25">
      <c r="A242" s="10" t="s">
        <v>402</v>
      </c>
      <c r="B242" s="9">
        <v>-1645</v>
      </c>
    </row>
    <row r="243" spans="1:2" x14ac:dyDescent="0.25">
      <c r="A243" s="10" t="s">
        <v>181</v>
      </c>
      <c r="B243" s="9">
        <v>-1295</v>
      </c>
    </row>
    <row r="244" spans="1:2" x14ac:dyDescent="0.25">
      <c r="A244" s="8" t="s">
        <v>559</v>
      </c>
      <c r="B244" s="9">
        <v>-2221</v>
      </c>
    </row>
    <row r="245" spans="1:2" x14ac:dyDescent="0.25">
      <c r="A245" s="8" t="s">
        <v>407</v>
      </c>
      <c r="B245" s="9">
        <v>-1349</v>
      </c>
    </row>
    <row r="246" spans="1:2" x14ac:dyDescent="0.25">
      <c r="A246" s="8" t="s">
        <v>560</v>
      </c>
      <c r="B246" s="9">
        <v>-1418</v>
      </c>
    </row>
    <row r="247" spans="1:2" x14ac:dyDescent="0.25">
      <c r="A247" s="8" t="s">
        <v>561</v>
      </c>
      <c r="B247" s="9">
        <v>-1270</v>
      </c>
    </row>
    <row r="248" spans="1:2" x14ac:dyDescent="0.25">
      <c r="A248" s="10" t="s">
        <v>408</v>
      </c>
      <c r="B248" s="9">
        <v>-1669</v>
      </c>
    </row>
    <row r="249" spans="1:2" x14ac:dyDescent="0.25">
      <c r="A249" s="8" t="s">
        <v>306</v>
      </c>
      <c r="B249" s="9">
        <v>-2425</v>
      </c>
    </row>
    <row r="250" spans="1:2" x14ac:dyDescent="0.25">
      <c r="A250" s="8" t="s">
        <v>309</v>
      </c>
      <c r="B250" s="9">
        <v>-11</v>
      </c>
    </row>
    <row r="251" spans="1:2" x14ac:dyDescent="0.25">
      <c r="A251" s="8" t="s">
        <v>410</v>
      </c>
      <c r="B251" s="9">
        <v>-2149</v>
      </c>
    </row>
    <row r="252" spans="1:2" x14ac:dyDescent="0.25">
      <c r="A252" s="10" t="s">
        <v>562</v>
      </c>
      <c r="B252" s="9">
        <v>-7862</v>
      </c>
    </row>
    <row r="253" spans="1:2" x14ac:dyDescent="0.25">
      <c r="A253" s="8" t="s">
        <v>563</v>
      </c>
      <c r="B253" s="9">
        <v>-748</v>
      </c>
    </row>
    <row r="254" spans="1:2" x14ac:dyDescent="0.25">
      <c r="A254" s="8" t="s">
        <v>43</v>
      </c>
      <c r="B254" s="9">
        <v>-1722</v>
      </c>
    </row>
    <row r="255" spans="1:2" x14ac:dyDescent="0.25">
      <c r="A255" s="8" t="s">
        <v>564</v>
      </c>
      <c r="B255" s="9">
        <v>-369</v>
      </c>
    </row>
    <row r="256" spans="1:2" x14ac:dyDescent="0.25">
      <c r="A256" s="8" t="s">
        <v>565</v>
      </c>
      <c r="B256" s="9">
        <v>-7819</v>
      </c>
    </row>
    <row r="257" spans="1:2" x14ac:dyDescent="0.25">
      <c r="A257" s="10" t="s">
        <v>411</v>
      </c>
      <c r="B257" s="9">
        <v>-4506</v>
      </c>
    </row>
    <row r="258" spans="1:2" x14ac:dyDescent="0.25">
      <c r="A258" s="10" t="s">
        <v>566</v>
      </c>
      <c r="B258" s="9">
        <v>-1391</v>
      </c>
    </row>
    <row r="259" spans="1:2" x14ac:dyDescent="0.25">
      <c r="A259" s="10" t="s">
        <v>567</v>
      </c>
      <c r="B259" s="9">
        <v>-103</v>
      </c>
    </row>
    <row r="260" spans="1:2" x14ac:dyDescent="0.25">
      <c r="A260" s="10" t="s">
        <v>568</v>
      </c>
      <c r="B260" s="9">
        <v>-3355</v>
      </c>
    </row>
    <row r="261" spans="1:2" x14ac:dyDescent="0.25">
      <c r="A261" s="8" t="s">
        <v>569</v>
      </c>
      <c r="B261" s="9">
        <v>-25</v>
      </c>
    </row>
    <row r="262" spans="1:2" x14ac:dyDescent="0.25">
      <c r="A262" s="10" t="s">
        <v>187</v>
      </c>
      <c r="B262" s="9">
        <v>-1268</v>
      </c>
    </row>
    <row r="263" spans="1:2" x14ac:dyDescent="0.25">
      <c r="A263" s="10" t="s">
        <v>314</v>
      </c>
      <c r="B263" s="9">
        <v>-2535</v>
      </c>
    </row>
    <row r="264" spans="1:2" x14ac:dyDescent="0.25">
      <c r="A264" s="10" t="s">
        <v>412</v>
      </c>
      <c r="B264" s="9">
        <v>-40</v>
      </c>
    </row>
    <row r="265" spans="1:2" x14ac:dyDescent="0.25">
      <c r="A265" s="10" t="s">
        <v>413</v>
      </c>
      <c r="B265" s="9">
        <v>-1103</v>
      </c>
    </row>
    <row r="266" spans="1:2" x14ac:dyDescent="0.25">
      <c r="A266" s="10" t="s">
        <v>414</v>
      </c>
      <c r="B266" s="9">
        <v>-2158</v>
      </c>
    </row>
    <row r="267" spans="1:2" x14ac:dyDescent="0.25">
      <c r="A267" s="8" t="s">
        <v>570</v>
      </c>
      <c r="B267" s="9">
        <v>-1771</v>
      </c>
    </row>
    <row r="268" spans="1:2" x14ac:dyDescent="0.25">
      <c r="A268" s="10" t="s">
        <v>571</v>
      </c>
      <c r="B268" s="9">
        <v>-236</v>
      </c>
    </row>
    <row r="269" spans="1:2" x14ac:dyDescent="0.25">
      <c r="A269" s="8" t="s">
        <v>572</v>
      </c>
      <c r="B269" s="9">
        <v>-1042</v>
      </c>
    </row>
    <row r="270" spans="1:2" x14ac:dyDescent="0.25">
      <c r="A270" s="8" t="s">
        <v>573</v>
      </c>
      <c r="B270" s="9">
        <v>-1075</v>
      </c>
    </row>
    <row r="271" spans="1:2" x14ac:dyDescent="0.25">
      <c r="A271" s="8" t="s">
        <v>191</v>
      </c>
      <c r="B271" s="9">
        <v>-1490</v>
      </c>
    </row>
    <row r="272" spans="1:2" x14ac:dyDescent="0.25">
      <c r="A272" s="10" t="s">
        <v>193</v>
      </c>
      <c r="B272" s="9">
        <v>-1850</v>
      </c>
    </row>
    <row r="273" spans="1:2" x14ac:dyDescent="0.25">
      <c r="A273" s="10" t="s">
        <v>417</v>
      </c>
      <c r="B273" s="9">
        <v>-1044</v>
      </c>
    </row>
    <row r="274" spans="1:2" x14ac:dyDescent="0.25">
      <c r="A274" s="10" t="s">
        <v>318</v>
      </c>
      <c r="B274" s="9">
        <v>-1804</v>
      </c>
    </row>
    <row r="275" spans="1:2" x14ac:dyDescent="0.25">
      <c r="A275" s="10" t="s">
        <v>418</v>
      </c>
      <c r="B275" s="9">
        <v>-970</v>
      </c>
    </row>
    <row r="276" spans="1:2" x14ac:dyDescent="0.25">
      <c r="A276" s="10" t="s">
        <v>574</v>
      </c>
      <c r="B276" s="9">
        <v>-1025</v>
      </c>
    </row>
    <row r="277" spans="1:2" x14ac:dyDescent="0.25">
      <c r="A277" s="8" t="s">
        <v>575</v>
      </c>
      <c r="B277" s="9">
        <v>-409</v>
      </c>
    </row>
    <row r="278" spans="1:2" x14ac:dyDescent="0.25">
      <c r="A278" s="10" t="s">
        <v>319</v>
      </c>
      <c r="B278" s="9">
        <v>-5402</v>
      </c>
    </row>
    <row r="279" spans="1:2" x14ac:dyDescent="0.25">
      <c r="A279" s="8" t="s">
        <v>576</v>
      </c>
      <c r="B279" s="9">
        <v>-143</v>
      </c>
    </row>
    <row r="280" spans="1:2" x14ac:dyDescent="0.25">
      <c r="A280" s="10" t="s">
        <v>323</v>
      </c>
      <c r="B280" s="9">
        <v>-275</v>
      </c>
    </row>
    <row r="281" spans="1:2" x14ac:dyDescent="0.25">
      <c r="A281" s="10" t="s">
        <v>194</v>
      </c>
      <c r="B281" s="9">
        <v>-772</v>
      </c>
    </row>
    <row r="282" spans="1:2" x14ac:dyDescent="0.25">
      <c r="A282" s="10" t="s">
        <v>421</v>
      </c>
      <c r="B282" s="9">
        <v>-1810</v>
      </c>
    </row>
    <row r="283" spans="1:2" x14ac:dyDescent="0.25">
      <c r="A283" s="8" t="s">
        <v>422</v>
      </c>
      <c r="B283" s="9">
        <v>-181</v>
      </c>
    </row>
    <row r="284" spans="1:2" x14ac:dyDescent="0.25">
      <c r="A284" s="8" t="s">
        <v>577</v>
      </c>
      <c r="B284" s="9">
        <v>-1911</v>
      </c>
    </row>
    <row r="285" spans="1:2" ht="15.75" thickBot="1" x14ac:dyDescent="0.3">
      <c r="A285" s="14" t="s">
        <v>578</v>
      </c>
      <c r="B285" s="15">
        <v>-2497</v>
      </c>
    </row>
    <row r="286" spans="1:2" x14ac:dyDescent="0.25">
      <c r="A286" s="57" t="s">
        <v>15</v>
      </c>
      <c r="B286" s="66">
        <f>SUM(B4:B285)</f>
        <v>-542016</v>
      </c>
    </row>
    <row r="287" spans="1:2" x14ac:dyDescent="0.25">
      <c r="A287" s="58" t="s">
        <v>14</v>
      </c>
      <c r="B287" s="49">
        <v>0.103881125</v>
      </c>
    </row>
    <row r="288" spans="1:2" x14ac:dyDescent="0.25">
      <c r="A288" s="58" t="s">
        <v>16</v>
      </c>
      <c r="B288" s="54">
        <f>B286*B287</f>
        <v>-56305.231848000003</v>
      </c>
    </row>
    <row r="289" spans="1:2" ht="15.75" thickBot="1" x14ac:dyDescent="0.3">
      <c r="A289" s="59" t="s">
        <v>17</v>
      </c>
      <c r="B289" s="55">
        <f>B288/B4</f>
        <v>-200.3744905622776</v>
      </c>
    </row>
  </sheetData>
  <autoFilter ref="A4:B289" xr:uid="{872641D2-2A7C-40FC-8657-A072BB3E6642}"/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44BBE-CC1B-4D79-A93B-3A6F7FF40332}">
  <dimension ref="A1:AC31"/>
  <sheetViews>
    <sheetView workbookViewId="0">
      <selection activeCell="A2" sqref="A2:G2"/>
    </sheetView>
  </sheetViews>
  <sheetFormatPr defaultRowHeight="15" x14ac:dyDescent="0.25"/>
  <cols>
    <col min="1" max="1" width="19.7109375" bestFit="1" customWidth="1"/>
    <col min="2" max="2" width="11" bestFit="1" customWidth="1"/>
    <col min="4" max="4" width="19.7109375" bestFit="1" customWidth="1"/>
    <col min="5" max="5" width="12.28515625" bestFit="1" customWidth="1"/>
    <col min="7" max="7" width="19.7109375" bestFit="1" customWidth="1"/>
    <col min="8" max="8" width="12.28515625" bestFit="1" customWidth="1"/>
    <col min="10" max="10" width="19.7109375" bestFit="1" customWidth="1"/>
    <col min="11" max="11" width="14.140625" bestFit="1" customWidth="1"/>
    <col min="13" max="13" width="19.7109375" bestFit="1" customWidth="1"/>
    <col min="14" max="14" width="12.28515625" bestFit="1" customWidth="1"/>
    <col min="16" max="16" width="19.7109375" bestFit="1" customWidth="1"/>
    <col min="17" max="17" width="14.140625" bestFit="1" customWidth="1"/>
    <col min="19" max="19" width="19.7109375" bestFit="1" customWidth="1"/>
    <col min="20" max="20" width="14.140625" bestFit="1" customWidth="1"/>
    <col min="22" max="22" width="19.7109375" bestFit="1" customWidth="1"/>
    <col min="23" max="23" width="14.140625" bestFit="1" customWidth="1"/>
    <col min="25" max="25" width="19.7109375" bestFit="1" customWidth="1"/>
    <col min="26" max="26" width="11" bestFit="1" customWidth="1"/>
    <col min="28" max="28" width="19.7109375" bestFit="1" customWidth="1"/>
    <col min="29" max="29" width="14.140625" bestFit="1" customWidth="1"/>
  </cols>
  <sheetData>
    <row r="1" spans="1:29" s="74" customFormat="1" ht="15.75" x14ac:dyDescent="0.25">
      <c r="A1" s="92" t="s">
        <v>638</v>
      </c>
    </row>
    <row r="2" spans="1:29" s="74" customFormat="1" ht="21" x14ac:dyDescent="0.35">
      <c r="A2" s="95" t="s">
        <v>635</v>
      </c>
      <c r="B2" s="95"/>
      <c r="C2" s="95"/>
      <c r="D2" s="95"/>
      <c r="E2" s="95"/>
      <c r="F2" s="95"/>
      <c r="G2" s="95"/>
    </row>
    <row r="3" spans="1:29" s="74" customFormat="1" x14ac:dyDescent="0.25"/>
    <row r="4" spans="1:29" s="44" customFormat="1" ht="15.75" thickBot="1" x14ac:dyDescent="0.3">
      <c r="A4" s="44" t="s">
        <v>0</v>
      </c>
      <c r="B4" s="44">
        <v>16</v>
      </c>
      <c r="D4" s="44" t="s">
        <v>2</v>
      </c>
      <c r="E4" s="44">
        <v>23</v>
      </c>
      <c r="G4" s="44" t="s">
        <v>3</v>
      </c>
      <c r="H4" s="44">
        <v>19</v>
      </c>
      <c r="J4" s="44" t="s">
        <v>4</v>
      </c>
      <c r="K4" s="44">
        <v>12</v>
      </c>
      <c r="M4" s="44" t="s">
        <v>5</v>
      </c>
      <c r="N4" s="44">
        <v>9</v>
      </c>
      <c r="P4" s="44" t="s">
        <v>6</v>
      </c>
      <c r="Q4" s="44">
        <v>5</v>
      </c>
      <c r="S4" s="44" t="s">
        <v>7</v>
      </c>
      <c r="T4" s="44">
        <v>5</v>
      </c>
      <c r="V4" s="44" t="s">
        <v>8</v>
      </c>
      <c r="W4" s="44">
        <v>4</v>
      </c>
      <c r="Y4" s="44" t="s">
        <v>9</v>
      </c>
      <c r="Z4" s="44">
        <v>4</v>
      </c>
      <c r="AB4" s="44" t="s">
        <v>10</v>
      </c>
      <c r="AC4" s="44">
        <v>4</v>
      </c>
    </row>
    <row r="5" spans="1:29" x14ac:dyDescent="0.25">
      <c r="A5" s="16" t="s">
        <v>579</v>
      </c>
      <c r="B5" s="24">
        <v>-3938</v>
      </c>
      <c r="D5" s="16" t="s">
        <v>579</v>
      </c>
      <c r="E5" s="35">
        <v>-7052</v>
      </c>
      <c r="G5" s="16" t="s">
        <v>579</v>
      </c>
      <c r="H5" s="27">
        <v>-9847</v>
      </c>
      <c r="J5" s="16" t="s">
        <v>579</v>
      </c>
      <c r="K5" s="29">
        <v>-10712</v>
      </c>
      <c r="M5" s="16" t="s">
        <v>579</v>
      </c>
      <c r="N5" s="39">
        <v>-11751</v>
      </c>
      <c r="P5" s="16" t="s">
        <v>579</v>
      </c>
      <c r="Q5" s="35">
        <v>-9088</v>
      </c>
      <c r="S5" s="16" t="s">
        <v>579</v>
      </c>
      <c r="T5" s="35">
        <v>-4375</v>
      </c>
      <c r="V5" s="16" t="s">
        <v>579</v>
      </c>
      <c r="W5" s="39">
        <v>-13395</v>
      </c>
      <c r="Y5" s="46" t="s">
        <v>579</v>
      </c>
      <c r="Z5" s="35">
        <v>-11809</v>
      </c>
      <c r="AB5" s="16" t="s">
        <v>579</v>
      </c>
      <c r="AC5" s="35">
        <v>-7953</v>
      </c>
    </row>
    <row r="6" spans="1:29" x14ac:dyDescent="0.25">
      <c r="A6" s="18" t="s">
        <v>591</v>
      </c>
      <c r="B6" s="25">
        <v>-5900</v>
      </c>
      <c r="D6" s="10" t="s">
        <v>591</v>
      </c>
      <c r="E6" s="5">
        <v>-8682</v>
      </c>
      <c r="G6" s="18" t="s">
        <v>591</v>
      </c>
      <c r="H6" s="25">
        <v>-26902</v>
      </c>
      <c r="J6" s="18" t="s">
        <v>591</v>
      </c>
      <c r="K6" s="30">
        <v>-1086</v>
      </c>
      <c r="M6" s="18" t="s">
        <v>585</v>
      </c>
      <c r="N6" s="38">
        <v>-15644</v>
      </c>
      <c r="P6" s="18" t="s">
        <v>580</v>
      </c>
      <c r="Q6" s="5">
        <v>-88200</v>
      </c>
      <c r="S6" s="18" t="s">
        <v>583</v>
      </c>
      <c r="T6" s="5">
        <v>-8355</v>
      </c>
      <c r="V6" s="18" t="s">
        <v>580</v>
      </c>
      <c r="W6" s="38">
        <v>-18480</v>
      </c>
      <c r="Y6" s="47" t="s">
        <v>580</v>
      </c>
      <c r="Z6" s="5">
        <v>-14840</v>
      </c>
      <c r="AB6" s="18" t="s">
        <v>580</v>
      </c>
      <c r="AC6" s="5">
        <v>-1760</v>
      </c>
    </row>
    <row r="7" spans="1:29" x14ac:dyDescent="0.25">
      <c r="A7" s="18" t="s">
        <v>594</v>
      </c>
      <c r="B7" s="25">
        <v>-2970</v>
      </c>
      <c r="D7" s="10" t="s">
        <v>594</v>
      </c>
      <c r="E7" s="5">
        <v>-3146</v>
      </c>
      <c r="G7" s="18" t="s">
        <v>592</v>
      </c>
      <c r="H7" s="25">
        <v>-2113</v>
      </c>
      <c r="J7" s="18" t="s">
        <v>592</v>
      </c>
      <c r="K7" s="30">
        <v>-437</v>
      </c>
      <c r="M7" s="18" t="s">
        <v>580</v>
      </c>
      <c r="N7" s="38">
        <v>-100480</v>
      </c>
      <c r="P7" s="18" t="s">
        <v>581</v>
      </c>
      <c r="Q7" s="5">
        <v>-2055</v>
      </c>
      <c r="S7" s="18" t="s">
        <v>580</v>
      </c>
      <c r="T7" s="5">
        <v>-37320</v>
      </c>
      <c r="V7" s="18" t="s">
        <v>581</v>
      </c>
      <c r="W7" s="38">
        <v>-318</v>
      </c>
      <c r="Y7" s="47" t="s">
        <v>581</v>
      </c>
      <c r="Z7" s="5">
        <v>-2020</v>
      </c>
      <c r="AB7" s="18" t="s">
        <v>581</v>
      </c>
      <c r="AC7" s="5">
        <v>-1827</v>
      </c>
    </row>
    <row r="8" spans="1:29" ht="15.75" thickBot="1" x14ac:dyDescent="0.3">
      <c r="A8" s="18" t="s">
        <v>595</v>
      </c>
      <c r="B8" s="25">
        <v>-4680</v>
      </c>
      <c r="D8" s="10" t="s">
        <v>595</v>
      </c>
      <c r="E8" s="5">
        <v>-4320</v>
      </c>
      <c r="G8" s="18" t="s">
        <v>594</v>
      </c>
      <c r="H8" s="25">
        <v>-2973</v>
      </c>
      <c r="J8" s="18" t="s">
        <v>593</v>
      </c>
      <c r="K8" s="30">
        <v>-2638</v>
      </c>
      <c r="M8" s="18" t="s">
        <v>586</v>
      </c>
      <c r="N8" s="38">
        <v>-883</v>
      </c>
      <c r="P8" s="18" t="s">
        <v>584</v>
      </c>
      <c r="Q8" s="5">
        <v>-320</v>
      </c>
      <c r="S8" s="18" t="s">
        <v>581</v>
      </c>
      <c r="T8" s="5">
        <v>-1733</v>
      </c>
      <c r="V8" s="22" t="s">
        <v>582</v>
      </c>
      <c r="W8" s="40">
        <v>-2600</v>
      </c>
      <c r="Y8" s="48" t="s">
        <v>582</v>
      </c>
      <c r="Z8" s="36">
        <v>-1480</v>
      </c>
      <c r="AB8" s="22" t="s">
        <v>582</v>
      </c>
      <c r="AC8" s="36">
        <v>-3320</v>
      </c>
    </row>
    <row r="9" spans="1:29" ht="15.75" thickBot="1" x14ac:dyDescent="0.3">
      <c r="A9" s="18" t="s">
        <v>602</v>
      </c>
      <c r="B9" s="25">
        <v>-5228</v>
      </c>
      <c r="D9" s="10" t="s">
        <v>585</v>
      </c>
      <c r="E9" s="5">
        <v>-1557</v>
      </c>
      <c r="G9" s="18" t="s">
        <v>595</v>
      </c>
      <c r="H9" s="25">
        <v>-4640</v>
      </c>
      <c r="J9" s="18" t="s">
        <v>585</v>
      </c>
      <c r="K9" s="30">
        <v>-17559</v>
      </c>
      <c r="M9" s="18" t="s">
        <v>587</v>
      </c>
      <c r="N9" s="38">
        <v>-22844</v>
      </c>
      <c r="P9" s="22" t="s">
        <v>582</v>
      </c>
      <c r="Q9" s="36">
        <v>-965</v>
      </c>
      <c r="S9" s="22" t="s">
        <v>582</v>
      </c>
      <c r="T9" s="36">
        <v>-2560</v>
      </c>
      <c r="V9" s="57" t="s">
        <v>15</v>
      </c>
      <c r="W9" s="66">
        <f>SUM(W5:W8)</f>
        <v>-34793</v>
      </c>
      <c r="Y9" s="57" t="s">
        <v>15</v>
      </c>
      <c r="Z9" s="66">
        <f>SUM(Z5:Z8)</f>
        <v>-30149</v>
      </c>
      <c r="AB9" s="57" t="s">
        <v>15</v>
      </c>
      <c r="AC9" s="66">
        <f>SUM(AC5:AC8)</f>
        <v>-14860</v>
      </c>
    </row>
    <row r="10" spans="1:29" x14ac:dyDescent="0.25">
      <c r="A10" s="18" t="s">
        <v>608</v>
      </c>
      <c r="B10" s="25">
        <v>-10152</v>
      </c>
      <c r="D10" s="18" t="s">
        <v>580</v>
      </c>
      <c r="E10" s="5">
        <v>-8080</v>
      </c>
      <c r="G10" s="18" t="s">
        <v>585</v>
      </c>
      <c r="H10" s="25">
        <v>-12217</v>
      </c>
      <c r="J10" s="18" t="s">
        <v>580</v>
      </c>
      <c r="K10" s="30">
        <v>-19760</v>
      </c>
      <c r="M10" s="18" t="s">
        <v>588</v>
      </c>
      <c r="N10" s="38">
        <v>-22952</v>
      </c>
      <c r="P10" s="57" t="s">
        <v>15</v>
      </c>
      <c r="Q10" s="66">
        <f>SUM(Q5:Q9)</f>
        <v>-100628</v>
      </c>
      <c r="S10" s="57" t="s">
        <v>15</v>
      </c>
      <c r="T10" s="66">
        <f>SUM(T5:T9)</f>
        <v>-54343</v>
      </c>
      <c r="V10" s="58" t="s">
        <v>14</v>
      </c>
      <c r="W10" s="64">
        <v>8.5990999999999998E-2</v>
      </c>
      <c r="Y10" s="58" t="s">
        <v>14</v>
      </c>
      <c r="Z10" s="64">
        <v>8.5990999999999998E-2</v>
      </c>
      <c r="AB10" s="58" t="s">
        <v>14</v>
      </c>
      <c r="AC10" s="65">
        <v>8.5246500000000003E-2</v>
      </c>
    </row>
    <row r="11" spans="1:29" x14ac:dyDescent="0.25">
      <c r="A11" s="18" t="s">
        <v>596</v>
      </c>
      <c r="B11" s="25">
        <v>-4899</v>
      </c>
      <c r="D11" s="10" t="s">
        <v>602</v>
      </c>
      <c r="E11" s="5">
        <v>-2010</v>
      </c>
      <c r="G11" s="18" t="s">
        <v>586</v>
      </c>
      <c r="H11" s="25">
        <v>-2460</v>
      </c>
      <c r="J11" s="18" t="s">
        <v>586</v>
      </c>
      <c r="K11" s="30">
        <v>-1541</v>
      </c>
      <c r="M11" s="18" t="s">
        <v>581</v>
      </c>
      <c r="N11" s="38">
        <v>-1911</v>
      </c>
      <c r="P11" s="58" t="s">
        <v>14</v>
      </c>
      <c r="Q11" s="64">
        <v>8.8576000000000002E-2</v>
      </c>
      <c r="S11" s="58" t="s">
        <v>14</v>
      </c>
      <c r="T11" s="64">
        <v>8.8894000000000001E-2</v>
      </c>
      <c r="V11" s="58" t="s">
        <v>16</v>
      </c>
      <c r="W11" s="54">
        <f>W9*W10</f>
        <v>-2991.8848629999998</v>
      </c>
      <c r="Y11" s="58" t="s">
        <v>16</v>
      </c>
      <c r="Z11" s="54">
        <f>Z9*Z10</f>
        <v>-2592.5426589999997</v>
      </c>
      <c r="AB11" s="58" t="s">
        <v>16</v>
      </c>
      <c r="AC11" s="54">
        <f>AC9*AC10</f>
        <v>-1266.7629899999999</v>
      </c>
    </row>
    <row r="12" spans="1:29" ht="15.75" thickBot="1" x14ac:dyDescent="0.3">
      <c r="A12" s="18" t="s">
        <v>587</v>
      </c>
      <c r="B12" s="25">
        <v>-15230</v>
      </c>
      <c r="D12" s="10" t="s">
        <v>586</v>
      </c>
      <c r="E12" s="5">
        <v>-2079</v>
      </c>
      <c r="G12" s="18" t="s">
        <v>596</v>
      </c>
      <c r="H12" s="25">
        <v>-819</v>
      </c>
      <c r="J12" s="18" t="s">
        <v>587</v>
      </c>
      <c r="K12" s="30">
        <v>-15143</v>
      </c>
      <c r="M12" s="18" t="s">
        <v>589</v>
      </c>
      <c r="N12" s="38">
        <v>-10655</v>
      </c>
      <c r="P12" s="58" t="s">
        <v>16</v>
      </c>
      <c r="Q12" s="54">
        <f>Q10*Q11</f>
        <v>-8913.2257279999994</v>
      </c>
      <c r="S12" s="58" t="s">
        <v>16</v>
      </c>
      <c r="T12" s="54">
        <f>T10*T11</f>
        <v>-4830.7666419999996</v>
      </c>
      <c r="V12" s="59" t="s">
        <v>17</v>
      </c>
      <c r="W12" s="55">
        <f>W11/W4</f>
        <v>-747.97121574999994</v>
      </c>
      <c r="Y12" s="59" t="s">
        <v>17</v>
      </c>
      <c r="Z12" s="55">
        <f>Z11/Z4</f>
        <v>-648.13566474999993</v>
      </c>
      <c r="AB12" s="59" t="s">
        <v>17</v>
      </c>
      <c r="AC12" s="55">
        <f>AC11/AC4</f>
        <v>-316.69074749999999</v>
      </c>
    </row>
    <row r="13" spans="1:29" ht="15.75" thickBot="1" x14ac:dyDescent="0.3">
      <c r="A13" s="18" t="s">
        <v>588</v>
      </c>
      <c r="B13" s="25">
        <v>-22186</v>
      </c>
      <c r="D13" s="10" t="s">
        <v>603</v>
      </c>
      <c r="E13" s="5">
        <v>-210</v>
      </c>
      <c r="G13" s="18" t="s">
        <v>587</v>
      </c>
      <c r="H13" s="25">
        <v>-19495</v>
      </c>
      <c r="J13" s="18" t="s">
        <v>588</v>
      </c>
      <c r="K13" s="25">
        <v>-17790</v>
      </c>
      <c r="M13" s="22" t="s">
        <v>590</v>
      </c>
      <c r="N13" s="40">
        <v>-9766</v>
      </c>
      <c r="P13" s="59" t="s">
        <v>17</v>
      </c>
      <c r="Q13" s="55">
        <f>Q12/Q4</f>
        <v>-1782.6451456</v>
      </c>
      <c r="S13" s="59" t="s">
        <v>17</v>
      </c>
      <c r="T13" s="55">
        <f>T12/T4</f>
        <v>-966.15332839999996</v>
      </c>
    </row>
    <row r="14" spans="1:29" x14ac:dyDescent="0.25">
      <c r="A14" s="18" t="s">
        <v>582</v>
      </c>
      <c r="B14" s="25">
        <v>-3240</v>
      </c>
      <c r="D14" s="10" t="s">
        <v>596</v>
      </c>
      <c r="E14" s="5">
        <v>-5223</v>
      </c>
      <c r="G14" s="18" t="s">
        <v>588</v>
      </c>
      <c r="H14" s="25">
        <v>-17409</v>
      </c>
      <c r="J14" s="18" t="s">
        <v>582</v>
      </c>
      <c r="K14" s="30">
        <v>-3120</v>
      </c>
      <c r="M14" s="57" t="s">
        <v>15</v>
      </c>
      <c r="N14" s="66">
        <f>SUM(N5:N13)</f>
        <v>-196886</v>
      </c>
    </row>
    <row r="15" spans="1:29" x14ac:dyDescent="0.25">
      <c r="A15" s="18" t="s">
        <v>605</v>
      </c>
      <c r="B15" s="25">
        <v>-12227</v>
      </c>
      <c r="D15" s="10" t="s">
        <v>587</v>
      </c>
      <c r="E15" s="5">
        <v>-8205</v>
      </c>
      <c r="G15" s="18" t="s">
        <v>584</v>
      </c>
      <c r="H15" s="25">
        <v>-11320</v>
      </c>
      <c r="J15" s="18" t="s">
        <v>589</v>
      </c>
      <c r="K15" s="30">
        <v>-11223</v>
      </c>
      <c r="M15" s="58" t="s">
        <v>14</v>
      </c>
      <c r="N15" s="64">
        <v>8.8576000000000002E-2</v>
      </c>
    </row>
    <row r="16" spans="1:29" ht="15.75" thickBot="1" x14ac:dyDescent="0.3">
      <c r="A16" s="18" t="s">
        <v>609</v>
      </c>
      <c r="B16" s="25">
        <v>-245</v>
      </c>
      <c r="D16" s="18" t="s">
        <v>588</v>
      </c>
      <c r="E16" s="5">
        <v>-19639</v>
      </c>
      <c r="G16" s="18" t="s">
        <v>582</v>
      </c>
      <c r="H16" s="25">
        <v>-3480</v>
      </c>
      <c r="J16" s="22" t="s">
        <v>590</v>
      </c>
      <c r="K16" s="31">
        <v>-17609</v>
      </c>
      <c r="M16" s="58" t="s">
        <v>16</v>
      </c>
      <c r="N16" s="54">
        <f>N14*N15</f>
        <v>-17439.374336000001</v>
      </c>
    </row>
    <row r="17" spans="1:14" ht="15.75" thickBot="1" x14ac:dyDescent="0.3">
      <c r="A17" s="18" t="s">
        <v>607</v>
      </c>
      <c r="B17" s="25">
        <v>-12710</v>
      </c>
      <c r="D17" s="10" t="s">
        <v>584</v>
      </c>
      <c r="E17" s="5">
        <v>-5280</v>
      </c>
      <c r="G17" s="18" t="s">
        <v>597</v>
      </c>
      <c r="H17" s="25">
        <v>-7094</v>
      </c>
      <c r="J17" s="57" t="s">
        <v>15</v>
      </c>
      <c r="K17" s="67">
        <f>SUM(K5:K16)</f>
        <v>-118618</v>
      </c>
      <c r="M17" s="59" t="s">
        <v>17</v>
      </c>
      <c r="N17" s="55">
        <f>N16/N4</f>
        <v>-1937.7082595555557</v>
      </c>
    </row>
    <row r="18" spans="1:14" x14ac:dyDescent="0.25">
      <c r="A18" s="18" t="s">
        <v>600</v>
      </c>
      <c r="B18" s="25">
        <v>-8590</v>
      </c>
      <c r="D18" s="18" t="s">
        <v>582</v>
      </c>
      <c r="E18" s="5">
        <v>-3440</v>
      </c>
      <c r="G18" s="18" t="s">
        <v>598</v>
      </c>
      <c r="H18" s="25">
        <v>-87</v>
      </c>
      <c r="J18" s="58" t="s">
        <v>14</v>
      </c>
      <c r="K18" s="64">
        <v>8.8576000000000002E-2</v>
      </c>
    </row>
    <row r="19" spans="1:14" x14ac:dyDescent="0.25">
      <c r="A19" s="18" t="s">
        <v>610</v>
      </c>
      <c r="B19" s="25">
        <v>-17</v>
      </c>
      <c r="D19" s="10" t="s">
        <v>597</v>
      </c>
      <c r="E19" s="5">
        <v>-4020</v>
      </c>
      <c r="G19" s="18" t="s">
        <v>599</v>
      </c>
      <c r="H19" s="25">
        <v>-8128</v>
      </c>
      <c r="J19" s="58" t="s">
        <v>16</v>
      </c>
      <c r="K19" s="54">
        <f>K17*K18</f>
        <v>-10506.707968000001</v>
      </c>
    </row>
    <row r="20" spans="1:14" ht="15.75" thickBot="1" x14ac:dyDescent="0.3">
      <c r="A20" s="51" t="s">
        <v>601</v>
      </c>
      <c r="B20" s="68">
        <v>-673</v>
      </c>
      <c r="D20" s="8" t="s">
        <v>604</v>
      </c>
      <c r="E20" s="5">
        <v>-334</v>
      </c>
      <c r="G20" s="18" t="s">
        <v>589</v>
      </c>
      <c r="H20" s="25">
        <v>-7636</v>
      </c>
      <c r="J20" s="59" t="s">
        <v>17</v>
      </c>
      <c r="K20" s="55">
        <f>K19/K4</f>
        <v>-875.55899733333342</v>
      </c>
    </row>
    <row r="21" spans="1:14" x14ac:dyDescent="0.25">
      <c r="A21" s="57" t="s">
        <v>15</v>
      </c>
      <c r="B21" s="67">
        <f>SUM(B5:B20)</f>
        <v>-112885</v>
      </c>
      <c r="D21" s="18" t="s">
        <v>589</v>
      </c>
      <c r="E21" s="5">
        <v>-2985</v>
      </c>
      <c r="G21" s="18" t="s">
        <v>590</v>
      </c>
      <c r="H21" s="25">
        <v>-17131</v>
      </c>
    </row>
    <row r="22" spans="1:14" x14ac:dyDescent="0.25">
      <c r="A22" s="58" t="s">
        <v>14</v>
      </c>
      <c r="B22" s="64">
        <v>8.7207999999999994E-2</v>
      </c>
      <c r="D22" s="10" t="s">
        <v>605</v>
      </c>
      <c r="E22" s="5">
        <v>-13587</v>
      </c>
      <c r="G22" s="18" t="s">
        <v>600</v>
      </c>
      <c r="H22" s="25">
        <v>-9061</v>
      </c>
    </row>
    <row r="23" spans="1:14" ht="15.75" thickBot="1" x14ac:dyDescent="0.3">
      <c r="A23" s="58" t="s">
        <v>16</v>
      </c>
      <c r="B23" s="54">
        <f>B21*B22</f>
        <v>-9844.4750800000002</v>
      </c>
      <c r="D23" s="8" t="s">
        <v>606</v>
      </c>
      <c r="E23" s="5">
        <v>-834</v>
      </c>
      <c r="G23" s="22" t="s">
        <v>601</v>
      </c>
      <c r="H23" s="26">
        <v>-5739</v>
      </c>
    </row>
    <row r="24" spans="1:14" ht="15.75" thickBot="1" x14ac:dyDescent="0.3">
      <c r="A24" s="59" t="s">
        <v>17</v>
      </c>
      <c r="B24" s="55">
        <f>B23/B4</f>
        <v>-615.27969250000001</v>
      </c>
      <c r="D24" s="8" t="s">
        <v>590</v>
      </c>
      <c r="E24" s="5">
        <v>-4716</v>
      </c>
      <c r="G24" s="57" t="s">
        <v>15</v>
      </c>
      <c r="H24" s="66">
        <f>SUM(H5:H23)</f>
        <v>-168551</v>
      </c>
    </row>
    <row r="25" spans="1:14" x14ac:dyDescent="0.25">
      <c r="D25" s="18" t="s">
        <v>607</v>
      </c>
      <c r="E25" s="5">
        <v>-10543</v>
      </c>
      <c r="G25" s="58" t="s">
        <v>14</v>
      </c>
      <c r="H25" s="64">
        <v>8.8576000000000002E-2</v>
      </c>
    </row>
    <row r="26" spans="1:14" x14ac:dyDescent="0.25">
      <c r="D26" s="10" t="s">
        <v>600</v>
      </c>
      <c r="E26" s="5">
        <v>-8410</v>
      </c>
      <c r="G26" s="58" t="s">
        <v>16</v>
      </c>
      <c r="H26" s="54">
        <f>H24*H25</f>
        <v>-14929.573376</v>
      </c>
    </row>
    <row r="27" spans="1:14" ht="15.75" thickBot="1" x14ac:dyDescent="0.3">
      <c r="D27" s="28" t="s">
        <v>601</v>
      </c>
      <c r="E27" s="36">
        <v>-5408</v>
      </c>
      <c r="G27" s="59" t="s">
        <v>17</v>
      </c>
      <c r="H27" s="55">
        <f>H26/H4</f>
        <v>-785.76701978947369</v>
      </c>
    </row>
    <row r="28" spans="1:14" x14ac:dyDescent="0.25">
      <c r="D28" s="57" t="s">
        <v>15</v>
      </c>
      <c r="E28" s="66">
        <f>SUM(E5:E27)</f>
        <v>-129760</v>
      </c>
    </row>
    <row r="29" spans="1:14" x14ac:dyDescent="0.25">
      <c r="D29" s="58" t="s">
        <v>14</v>
      </c>
      <c r="E29" s="64">
        <v>8.8576000000000002E-2</v>
      </c>
    </row>
    <row r="30" spans="1:14" x14ac:dyDescent="0.25">
      <c r="D30" s="58" t="s">
        <v>16</v>
      </c>
      <c r="E30" s="54">
        <f>E28*E29</f>
        <v>-11493.62176</v>
      </c>
    </row>
    <row r="31" spans="1:14" ht="15.75" thickBot="1" x14ac:dyDescent="0.3">
      <c r="D31" s="59" t="s">
        <v>17</v>
      </c>
      <c r="E31" s="55">
        <f>E30/E4</f>
        <v>-499.7226852173913</v>
      </c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F7097-C629-4E42-9EFB-04B11E5185A7}">
  <dimension ref="A1:H9"/>
  <sheetViews>
    <sheetView workbookViewId="0">
      <selection activeCell="A2" sqref="A2:H2"/>
    </sheetView>
  </sheetViews>
  <sheetFormatPr defaultRowHeight="15" x14ac:dyDescent="0.25"/>
  <cols>
    <col min="1" max="1" width="16.28515625" bestFit="1" customWidth="1"/>
    <col min="5" max="5" width="16.28515625" bestFit="1" customWidth="1"/>
    <col min="6" max="6" width="10" bestFit="1" customWidth="1"/>
  </cols>
  <sheetData>
    <row r="1" spans="1:8" s="74" customFormat="1" ht="15.75" x14ac:dyDescent="0.25">
      <c r="A1" s="92" t="s">
        <v>638</v>
      </c>
    </row>
    <row r="2" spans="1:8" s="74" customFormat="1" ht="21" x14ac:dyDescent="0.35">
      <c r="A2" s="95" t="s">
        <v>636</v>
      </c>
      <c r="B2" s="95"/>
      <c r="C2" s="95"/>
      <c r="D2" s="95"/>
      <c r="E2" s="95"/>
      <c r="F2" s="95"/>
      <c r="G2" s="95"/>
      <c r="H2" s="95"/>
    </row>
    <row r="3" spans="1:8" s="74" customFormat="1" x14ac:dyDescent="0.25"/>
    <row r="4" spans="1:8" ht="15.75" thickBot="1" x14ac:dyDescent="0.3">
      <c r="A4" t="s">
        <v>11</v>
      </c>
      <c r="B4" t="s">
        <v>12</v>
      </c>
      <c r="C4" t="s">
        <v>13</v>
      </c>
      <c r="E4" t="s">
        <v>3</v>
      </c>
      <c r="F4">
        <v>1</v>
      </c>
    </row>
    <row r="5" spans="1:8" ht="15.75" thickBot="1" x14ac:dyDescent="0.3">
      <c r="A5" t="s">
        <v>1</v>
      </c>
      <c r="C5" t="s">
        <v>1</v>
      </c>
      <c r="E5" s="32" t="s">
        <v>611</v>
      </c>
      <c r="F5" s="33">
        <v>-21120</v>
      </c>
    </row>
    <row r="6" spans="1:8" x14ac:dyDescent="0.25">
      <c r="E6" s="57" t="s">
        <v>15</v>
      </c>
      <c r="F6" s="66">
        <f>F5</f>
        <v>-21120</v>
      </c>
    </row>
    <row r="7" spans="1:8" x14ac:dyDescent="0.25">
      <c r="E7" s="58" t="s">
        <v>14</v>
      </c>
      <c r="F7" s="63">
        <v>3.9879999999999999E-2</v>
      </c>
    </row>
    <row r="8" spans="1:8" x14ac:dyDescent="0.25">
      <c r="E8" s="58" t="s">
        <v>16</v>
      </c>
      <c r="F8" s="54">
        <f>F6*F7</f>
        <v>-842.26559999999995</v>
      </c>
    </row>
    <row r="9" spans="1:8" ht="15.75" thickBot="1" x14ac:dyDescent="0.3">
      <c r="E9" s="59" t="s">
        <v>17</v>
      </c>
      <c r="F9" s="55">
        <f>F8/F4</f>
        <v>-842.26559999999995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D673B-C9AE-4CC2-ABA8-92857469A7E0}">
  <dimension ref="A1:H10"/>
  <sheetViews>
    <sheetView workbookViewId="0">
      <selection activeCell="A23" sqref="A23"/>
    </sheetView>
  </sheetViews>
  <sheetFormatPr defaultRowHeight="15" x14ac:dyDescent="0.25"/>
  <cols>
    <col min="1" max="1" width="16.28515625" bestFit="1" customWidth="1"/>
    <col min="2" max="2" width="10" bestFit="1" customWidth="1"/>
  </cols>
  <sheetData>
    <row r="1" spans="1:8" s="74" customFormat="1" ht="15.75" x14ac:dyDescent="0.25">
      <c r="A1" s="92" t="s">
        <v>638</v>
      </c>
    </row>
    <row r="2" spans="1:8" s="74" customFormat="1" ht="21" x14ac:dyDescent="0.35">
      <c r="A2" s="95" t="s">
        <v>637</v>
      </c>
      <c r="B2" s="95"/>
      <c r="C2" s="95"/>
      <c r="D2" s="95"/>
      <c r="E2" s="95"/>
      <c r="F2" s="95"/>
      <c r="G2" s="95"/>
      <c r="H2" s="95"/>
    </row>
    <row r="3" spans="1:8" s="74" customFormat="1" x14ac:dyDescent="0.25"/>
    <row r="4" spans="1:8" ht="15.75" thickBot="1" x14ac:dyDescent="0.3">
      <c r="A4" t="s">
        <v>0</v>
      </c>
      <c r="B4">
        <v>2</v>
      </c>
    </row>
    <row r="5" spans="1:8" x14ac:dyDescent="0.25">
      <c r="A5" s="16" t="s">
        <v>612</v>
      </c>
      <c r="B5" s="34">
        <v>-938</v>
      </c>
    </row>
    <row r="6" spans="1:8" ht="15.75" thickBot="1" x14ac:dyDescent="0.3">
      <c r="A6" s="51" t="s">
        <v>613</v>
      </c>
      <c r="B6" s="69">
        <v>-627</v>
      </c>
    </row>
    <row r="7" spans="1:8" x14ac:dyDescent="0.25">
      <c r="A7" s="57" t="s">
        <v>15</v>
      </c>
      <c r="B7" s="66">
        <f>SUM(B5:B6)</f>
        <v>-1565</v>
      </c>
    </row>
    <row r="8" spans="1:8" x14ac:dyDescent="0.25">
      <c r="A8" s="58" t="s">
        <v>14</v>
      </c>
      <c r="B8" s="70">
        <v>6.9110000000000005E-2</v>
      </c>
    </row>
    <row r="9" spans="1:8" x14ac:dyDescent="0.25">
      <c r="A9" s="58" t="s">
        <v>16</v>
      </c>
      <c r="B9" s="54">
        <f>B7*B8</f>
        <v>-108.15715</v>
      </c>
    </row>
    <row r="10" spans="1:8" ht="15.75" thickBot="1" x14ac:dyDescent="0.3">
      <c r="A10" s="59" t="s">
        <v>17</v>
      </c>
      <c r="B10" s="55">
        <f>B9/B4</f>
        <v>-54.078575000000001</v>
      </c>
    </row>
  </sheetData>
  <mergeCells count="1">
    <mergeCell ref="A2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3D2B28608B54B8199496EA6DFFE43" ma:contentTypeVersion="16" ma:contentTypeDescription="Create a new document." ma:contentTypeScope="" ma:versionID="90367e5de9d45e538813f534b0f5b71b">
  <xsd:schema xmlns:xsd="http://www.w3.org/2001/XMLSchema" xmlns:xs="http://www.w3.org/2001/XMLSchema" xmlns:p="http://schemas.microsoft.com/office/2006/metadata/properties" xmlns:ns2="d10d6a3f-5cfc-4277-87ba-ce8fa16ea15f" xmlns:ns3="786723fd-9950-4a51-81eb-81d0a6435b3d" targetNamespace="http://schemas.microsoft.com/office/2006/metadata/properties" ma:root="true" ma:fieldsID="f9e2fd6c162445cf155dad8bbf9d5bc5" ns2:_="" ns3:_="">
    <xsd:import namespace="d10d6a3f-5cfc-4277-87ba-ce8fa16ea15f"/>
    <xsd:import namespace="786723fd-9950-4a51-81eb-81d0a6435b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d6a3f-5cfc-4277-87ba-ce8fa16ea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19d7729-17ec-432f-96e5-5ca9df5b17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23fd-9950-4a51-81eb-81d0a6435b3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212d898-8e52-4dbe-b8d2-13762b7a53a3}" ma:internalName="TaxCatchAll" ma:showField="CatchAllData" ma:web="786723fd-9950-4a51-81eb-81d0a6435b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6723fd-9950-4a51-81eb-81d0a6435b3d" xsi:nil="true"/>
    <lcf76f155ced4ddcb4097134ff3c332f xmlns="d10d6a3f-5cfc-4277-87ba-ce8fa16ea1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E09633-F7B2-45F6-87D7-FA6BB9DC15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071A7-68E7-476A-9352-6DB72D95F7AF}"/>
</file>

<file path=customXml/itemProps3.xml><?xml version="1.0" encoding="utf-8"?>
<ds:datastoreItem xmlns:ds="http://schemas.openxmlformats.org/officeDocument/2006/customXml" ds:itemID="{6CE64D12-E649-47F6-A3A5-FE11B161DC8E}">
  <ds:schemaRefs>
    <ds:schemaRef ds:uri="http://purl.org/dc/terms/"/>
    <ds:schemaRef ds:uri="http://purl.org/dc/elements/1.1/"/>
    <ds:schemaRef ds:uri="http://www.w3.org/XML/1998/namespace"/>
    <ds:schemaRef ds:uri="607dc15b-cc4e-4ae1-8d5f-44b8621330ae"/>
    <ds:schemaRef ds:uri="http://purl.org/dc/dcmitype/"/>
    <ds:schemaRef ds:uri="http://schemas.microsoft.com/office/2006/documentManagement/types"/>
    <ds:schemaRef ds:uri="cec260c6-6af1-4e97-a36a-2eb380e96cc7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Residential</vt:lpstr>
      <vt:lpstr>Small Commercial</vt:lpstr>
      <vt:lpstr>Large Commercial</vt:lpstr>
      <vt:lpstr>Irrigation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Lively, Leslie (PacifiCorp)</dc:creator>
  <cp:lastModifiedBy>Alder, Mark (PacifiCorp)</cp:lastModifiedBy>
  <dcterms:created xsi:type="dcterms:W3CDTF">2023-04-10T15:28:29Z</dcterms:created>
  <dcterms:modified xsi:type="dcterms:W3CDTF">2024-01-17T20:32:55Z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0x01010057C3D2B28608B54B8199496EA6DFFE43</vt:lpwstr>
  </property>
  <property fmtid="{D5CDD505-2E9C-101B-9397-08002B2CF9AE}" pid="3" name="MediaServiceImageTags">
    <vt:lpwstr/>
  </property>
</Properties>
</file>